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plusData\Export\"/>
    </mc:Choice>
  </mc:AlternateContent>
  <bookViews>
    <workbookView xWindow="0" yWindow="0" windowWidth="0" windowHeight="0"/>
  </bookViews>
  <sheets>
    <sheet name="Rekapitulace stavby" sheetId="1" r:id="rId1"/>
    <sheet name="24-SO021-01 - D1.1  Archi..." sheetId="2" r:id="rId2"/>
    <sheet name="24-SO021-02 - Vedlejší a 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'24-SO021-01 - D1.1  Archi...'!$C$91:$K$359</definedName>
    <definedName name="_xlnm.Print_Area" localSheetId="1">'24-SO021-01 - D1.1  Archi...'!$C$4:$J$39,'24-SO021-01 - D1.1  Archi...'!$C$45:$J$73,'24-SO021-01 - D1.1  Archi...'!$C$79:$K$359</definedName>
    <definedName name="_xlnm.Print_Titles" localSheetId="1">'24-SO021-01 - D1.1  Archi...'!$91:$91</definedName>
    <definedName name="_xlnm._FilterDatabase" localSheetId="2" hidden="1">'24-SO021-02 - Vedlejší a ...'!$C$82:$K$95</definedName>
    <definedName name="_xlnm.Print_Area" localSheetId="2">'24-SO021-02 - Vedlejší a ...'!$C$4:$J$39,'24-SO021-02 - Vedlejší a ...'!$C$45:$J$64,'24-SO021-02 - Vedlejší a ...'!$C$70:$K$95</definedName>
    <definedName name="_xlnm.Print_Titles" localSheetId="2">'24-SO021-02 - Vedlejší a ...'!$82:$82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3"/>
  <c r="BH93"/>
  <c r="BG93"/>
  <c r="BF93"/>
  <c r="T93"/>
  <c r="T92"/>
  <c r="R93"/>
  <c r="R92"/>
  <c r="P93"/>
  <c r="P92"/>
  <c r="BI90"/>
  <c r="BH90"/>
  <c r="BG90"/>
  <c r="BF90"/>
  <c r="T90"/>
  <c r="T89"/>
  <c r="R90"/>
  <c r="R89"/>
  <c r="P90"/>
  <c r="P89"/>
  <c r="BI86"/>
  <c r="BH86"/>
  <c r="BG86"/>
  <c r="BF86"/>
  <c r="T86"/>
  <c r="T85"/>
  <c r="T84"/>
  <c r="T83"/>
  <c r="R86"/>
  <c r="R85"/>
  <c r="R84"/>
  <c r="R83"/>
  <c r="P86"/>
  <c r="P85"/>
  <c r="P84"/>
  <c r="P83"/>
  <c i="1" r="AU56"/>
  <c i="3" r="J80"/>
  <c r="J79"/>
  <c r="F79"/>
  <c r="F77"/>
  <c r="E75"/>
  <c r="J55"/>
  <c r="J54"/>
  <c r="F54"/>
  <c r="F52"/>
  <c r="E50"/>
  <c r="J18"/>
  <c r="E18"/>
  <c r="F80"/>
  <c r="J17"/>
  <c r="J12"/>
  <c r="J77"/>
  <c r="E7"/>
  <c r="E73"/>
  <c i="2" r="J37"/>
  <c r="J36"/>
  <c i="1" r="AY55"/>
  <c i="2" r="J35"/>
  <c i="1" r="AX55"/>
  <c i="2" r="BI356"/>
  <c r="BH356"/>
  <c r="BG356"/>
  <c r="BF356"/>
  <c r="T356"/>
  <c r="T355"/>
  <c r="R356"/>
  <c r="R355"/>
  <c r="P356"/>
  <c r="P355"/>
  <c r="BI339"/>
  <c r="BH339"/>
  <c r="BG339"/>
  <c r="BF339"/>
  <c r="T339"/>
  <c r="R339"/>
  <c r="P339"/>
  <c r="BI323"/>
  <c r="BH323"/>
  <c r="BG323"/>
  <c r="BF323"/>
  <c r="T323"/>
  <c r="R323"/>
  <c r="P323"/>
  <c r="BI320"/>
  <c r="BH320"/>
  <c r="BG320"/>
  <c r="BF320"/>
  <c r="T320"/>
  <c r="R320"/>
  <c r="P320"/>
  <c r="BI314"/>
  <c r="BH314"/>
  <c r="BG314"/>
  <c r="BF314"/>
  <c r="T314"/>
  <c r="R314"/>
  <c r="P314"/>
  <c r="BI311"/>
  <c r="BH311"/>
  <c r="BG311"/>
  <c r="BF311"/>
  <c r="T311"/>
  <c r="R311"/>
  <c r="P311"/>
  <c r="BI304"/>
  <c r="BH304"/>
  <c r="BG304"/>
  <c r="BF304"/>
  <c r="T304"/>
  <c r="R304"/>
  <c r="P304"/>
  <c r="BI301"/>
  <c r="BH301"/>
  <c r="BG301"/>
  <c r="BF301"/>
  <c r="T301"/>
  <c r="R301"/>
  <c r="P301"/>
  <c r="BI294"/>
  <c r="BH294"/>
  <c r="BG294"/>
  <c r="BF294"/>
  <c r="T294"/>
  <c r="R294"/>
  <c r="P294"/>
  <c r="BI290"/>
  <c r="BH290"/>
  <c r="BG290"/>
  <c r="BF290"/>
  <c r="T290"/>
  <c r="R290"/>
  <c r="P290"/>
  <c r="BI286"/>
  <c r="BH286"/>
  <c r="BG286"/>
  <c r="BF286"/>
  <c r="T286"/>
  <c r="R286"/>
  <c r="P286"/>
  <c r="BI283"/>
  <c r="BH283"/>
  <c r="BG283"/>
  <c r="BF283"/>
  <c r="T283"/>
  <c r="R283"/>
  <c r="P283"/>
  <c r="BI279"/>
  <c r="BH279"/>
  <c r="BG279"/>
  <c r="BF279"/>
  <c r="T279"/>
  <c r="R279"/>
  <c r="P279"/>
  <c r="BI273"/>
  <c r="BH273"/>
  <c r="BG273"/>
  <c r="BF273"/>
  <c r="T273"/>
  <c r="T272"/>
  <c r="R273"/>
  <c r="R272"/>
  <c r="P273"/>
  <c r="P272"/>
  <c r="BI269"/>
  <c r="BH269"/>
  <c r="BG269"/>
  <c r="BF269"/>
  <c r="T269"/>
  <c r="R269"/>
  <c r="P269"/>
  <c r="BI263"/>
  <c r="BH263"/>
  <c r="BG263"/>
  <c r="BF263"/>
  <c r="T263"/>
  <c r="R263"/>
  <c r="P263"/>
  <c r="BI259"/>
  <c r="BH259"/>
  <c r="BG259"/>
  <c r="BF259"/>
  <c r="T259"/>
  <c r="R259"/>
  <c r="P259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1"/>
  <c r="BH241"/>
  <c r="BG241"/>
  <c r="BF241"/>
  <c r="T241"/>
  <c r="R241"/>
  <c r="P241"/>
  <c r="BI235"/>
  <c r="BH235"/>
  <c r="BG235"/>
  <c r="BF235"/>
  <c r="T235"/>
  <c r="R235"/>
  <c r="P235"/>
  <c r="BI231"/>
  <c r="BH231"/>
  <c r="BG231"/>
  <c r="BF231"/>
  <c r="T231"/>
  <c r="R231"/>
  <c r="P231"/>
  <c r="BI227"/>
  <c r="BH227"/>
  <c r="BG227"/>
  <c r="BF227"/>
  <c r="T227"/>
  <c r="R227"/>
  <c r="P227"/>
  <c r="BI223"/>
  <c r="BH223"/>
  <c r="BG223"/>
  <c r="BF223"/>
  <c r="T223"/>
  <c r="R223"/>
  <c r="P223"/>
  <c r="BI219"/>
  <c r="BH219"/>
  <c r="BG219"/>
  <c r="BF219"/>
  <c r="T219"/>
  <c r="R219"/>
  <c r="P219"/>
  <c r="BI214"/>
  <c r="BH214"/>
  <c r="BG214"/>
  <c r="BF214"/>
  <c r="T214"/>
  <c r="R214"/>
  <c r="P214"/>
  <c r="BI207"/>
  <c r="BH207"/>
  <c r="BG207"/>
  <c r="BF207"/>
  <c r="T207"/>
  <c r="R207"/>
  <c r="P207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3"/>
  <c r="BH183"/>
  <c r="BG183"/>
  <c r="BF183"/>
  <c r="T183"/>
  <c r="T182"/>
  <c r="R183"/>
  <c r="R182"/>
  <c r="P183"/>
  <c r="P182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2"/>
  <c r="BH122"/>
  <c r="BG122"/>
  <c r="BF122"/>
  <c r="T122"/>
  <c r="R122"/>
  <c r="P122"/>
  <c r="BI95"/>
  <c r="BH95"/>
  <c r="BG95"/>
  <c r="BF95"/>
  <c r="T95"/>
  <c r="T94"/>
  <c r="R95"/>
  <c r="R94"/>
  <c r="P95"/>
  <c r="P94"/>
  <c r="J89"/>
  <c r="J88"/>
  <c r="F88"/>
  <c r="F86"/>
  <c r="E84"/>
  <c r="J55"/>
  <c r="J54"/>
  <c r="F54"/>
  <c r="F52"/>
  <c r="E50"/>
  <c r="J18"/>
  <c r="E18"/>
  <c r="F89"/>
  <c r="J17"/>
  <c r="J12"/>
  <c r="J86"/>
  <c r="E7"/>
  <c r="E48"/>
  <c i="1" r="L50"/>
  <c r="AM50"/>
  <c r="AM49"/>
  <c r="L49"/>
  <c r="AM47"/>
  <c r="L47"/>
  <c r="L45"/>
  <c r="L44"/>
  <c i="2" r="J339"/>
  <c r="BK323"/>
  <c r="BK314"/>
  <c r="BK304"/>
  <c r="BK294"/>
  <c r="BK286"/>
  <c r="BK279"/>
  <c r="BK269"/>
  <c r="BK259"/>
  <c r="J241"/>
  <c r="BK219"/>
  <c r="BK192"/>
  <c r="BK175"/>
  <c r="J138"/>
  <c r="J126"/>
  <c r="J259"/>
  <c r="BK235"/>
  <c r="J219"/>
  <c r="J192"/>
  <c r="J175"/>
  <c r="BK138"/>
  <c r="J122"/>
  <c i="3" r="J90"/>
  <c i="2" r="BK356"/>
  <c r="BK339"/>
  <c r="J320"/>
  <c r="J314"/>
  <c r="J304"/>
  <c r="J294"/>
  <c r="J286"/>
  <c r="J279"/>
  <c r="J263"/>
  <c r="J248"/>
  <c r="J231"/>
  <c r="J214"/>
  <c r="BK188"/>
  <c r="BK172"/>
  <c r="J130"/>
  <c r="BK263"/>
  <c r="BK248"/>
  <c r="BK231"/>
  <c r="BK214"/>
  <c r="J188"/>
  <c r="J172"/>
  <c r="J134"/>
  <c r="J95"/>
  <c i="3" r="BK90"/>
  <c r="J93"/>
  <c i="2" r="J356"/>
  <c r="BK320"/>
  <c r="BK311"/>
  <c r="BK301"/>
  <c r="BK290"/>
  <c r="BK283"/>
  <c r="BK273"/>
  <c r="J269"/>
  <c r="BK252"/>
  <c r="J227"/>
  <c r="BK207"/>
  <c r="J183"/>
  <c r="J169"/>
  <c r="BK134"/>
  <c r="BK95"/>
  <c r="J252"/>
  <c r="BK227"/>
  <c r="J207"/>
  <c r="BK183"/>
  <c r="BK169"/>
  <c r="BK130"/>
  <c i="1" r="AS54"/>
  <c i="2" r="J323"/>
  <c r="J311"/>
  <c r="J301"/>
  <c r="J290"/>
  <c r="J283"/>
  <c r="J273"/>
  <c r="J256"/>
  <c r="J235"/>
  <c r="BK223"/>
  <c r="BK196"/>
  <c r="BK179"/>
  <c r="BK142"/>
  <c r="BK122"/>
  <c r="BK256"/>
  <c r="BK241"/>
  <c r="J223"/>
  <c r="J196"/>
  <c r="J179"/>
  <c r="J142"/>
  <c r="BK126"/>
  <c i="3" r="BK93"/>
  <c r="J86"/>
  <c r="BK86"/>
  <c i="2" l="1" r="P121"/>
  <c r="R121"/>
  <c r="BK168"/>
  <c r="J168"/>
  <c r="J63"/>
  <c r="R168"/>
  <c r="BK187"/>
  <c r="J187"/>
  <c r="J66"/>
  <c r="R187"/>
  <c r="BK222"/>
  <c r="J222"/>
  <c r="J67"/>
  <c r="R222"/>
  <c r="BK251"/>
  <c r="J251"/>
  <c r="J68"/>
  <c r="R251"/>
  <c r="P278"/>
  <c r="BK293"/>
  <c r="J293"/>
  <c r="J71"/>
  <c r="R293"/>
  <c r="BK121"/>
  <c r="J121"/>
  <c r="J62"/>
  <c r="T121"/>
  <c r="P168"/>
  <c r="T168"/>
  <c r="P187"/>
  <c r="T187"/>
  <c r="P222"/>
  <c r="T222"/>
  <c r="P251"/>
  <c r="T251"/>
  <c r="BK278"/>
  <c r="J278"/>
  <c r="J70"/>
  <c r="R278"/>
  <c r="T278"/>
  <c r="P293"/>
  <c r="T293"/>
  <c r="BK182"/>
  <c r="J182"/>
  <c r="J64"/>
  <c r="BK272"/>
  <c r="J272"/>
  <c r="J69"/>
  <c r="BK94"/>
  <c r="J94"/>
  <c r="J61"/>
  <c r="BK355"/>
  <c r="J355"/>
  <c r="J72"/>
  <c i="3" r="BK85"/>
  <c r="J85"/>
  <c r="J61"/>
  <c r="BK89"/>
  <c r="J89"/>
  <c r="J62"/>
  <c r="BK92"/>
  <c r="J92"/>
  <c r="J63"/>
  <c i="2" r="BK186"/>
  <c i="3" r="J52"/>
  <c r="F55"/>
  <c r="BE86"/>
  <c r="BE90"/>
  <c r="E48"/>
  <c r="BE93"/>
  <c i="2" r="F55"/>
  <c r="E82"/>
  <c r="BE95"/>
  <c r="BE122"/>
  <c r="BE134"/>
  <c r="BE142"/>
  <c r="BE175"/>
  <c r="BE183"/>
  <c r="BE192"/>
  <c r="BE207"/>
  <c r="BE227"/>
  <c r="BE235"/>
  <c r="BE241"/>
  <c r="BE252"/>
  <c r="BE256"/>
  <c r="BE294"/>
  <c r="J52"/>
  <c r="BE126"/>
  <c r="BE130"/>
  <c r="BE138"/>
  <c r="BE169"/>
  <c r="BE172"/>
  <c r="BE179"/>
  <c r="BE188"/>
  <c r="BE196"/>
  <c r="BE214"/>
  <c r="BE219"/>
  <c r="BE223"/>
  <c r="BE231"/>
  <c r="BE248"/>
  <c r="BE259"/>
  <c r="BE263"/>
  <c r="BE269"/>
  <c r="BE273"/>
  <c r="BE279"/>
  <c r="BE283"/>
  <c r="BE286"/>
  <c r="BE290"/>
  <c r="BE301"/>
  <c r="BE304"/>
  <c r="BE311"/>
  <c r="BE314"/>
  <c r="BE320"/>
  <c r="BE323"/>
  <c r="BE339"/>
  <c r="BE356"/>
  <c r="J34"/>
  <c i="1" r="AW55"/>
  <c i="3" r="J34"/>
  <c i="1" r="AW56"/>
  <c i="3" r="F37"/>
  <c i="1" r="BD56"/>
  <c i="2" r="F35"/>
  <c i="1" r="BB55"/>
  <c i="3" r="F34"/>
  <c i="1" r="BA56"/>
  <c i="3" r="F36"/>
  <c i="1" r="BC56"/>
  <c i="3" r="F35"/>
  <c i="1" r="BB56"/>
  <c i="2" r="F34"/>
  <c i="1" r="BA55"/>
  <c i="2" r="F36"/>
  <c i="1" r="BC55"/>
  <c i="2" r="F37"/>
  <c i="1" r="BD55"/>
  <c i="2" l="1" r="R93"/>
  <c r="T93"/>
  <c r="P93"/>
  <c r="P186"/>
  <c r="P92"/>
  <c i="1" r="AU55"/>
  <c i="2" r="R186"/>
  <c r="R92"/>
  <c r="T186"/>
  <c r="T92"/>
  <c r="BK93"/>
  <c r="J93"/>
  <c r="J60"/>
  <c i="3" r="BK84"/>
  <c r="J84"/>
  <c r="J60"/>
  <c i="2" r="J186"/>
  <c r="J65"/>
  <c i="1" r="BC54"/>
  <c r="W32"/>
  <c r="BA54"/>
  <c r="W30"/>
  <c r="BD54"/>
  <c r="W33"/>
  <c i="2" r="F33"/>
  <c i="1" r="AZ55"/>
  <c i="3" r="J33"/>
  <c i="1" r="AV56"/>
  <c r="AT56"/>
  <c r="AU54"/>
  <c i="2" r="J33"/>
  <c i="1" r="AV55"/>
  <c r="AT55"/>
  <c r="BB54"/>
  <c r="AX54"/>
  <c i="3" r="F33"/>
  <c i="1" r="AZ56"/>
  <c i="2" l="1" r="BK92"/>
  <c r="J92"/>
  <c r="J59"/>
  <c i="3" r="BK83"/>
  <c r="J83"/>
  <c r="J59"/>
  <c i="1" r="W31"/>
  <c r="AY54"/>
  <c r="AZ54"/>
  <c r="W29"/>
  <c r="AW54"/>
  <c r="AK30"/>
  <c i="3" l="1" r="J30"/>
  <c i="1" r="AG56"/>
  <c i="2" r="J30"/>
  <c i="1" r="AG55"/>
  <c r="AG54"/>
  <c r="AK26"/>
  <c r="AV54"/>
  <c r="AK29"/>
  <c r="AK35"/>
  <c i="2" l="1" r="J39"/>
  <c i="1" r="AN55"/>
  <c i="3" r="J39"/>
  <c i="1" r="AN56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<sst xmlns="http://schemas.openxmlformats.org/spreadsheetml/2006/main">
  <si>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</si>
  <si>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</si>
  <si>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</si>
  <si>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</si>
  <si>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</si>
  <si>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{0938cda3-197c-4648-836f-4924cb676e01}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</si>
  <si>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</si>
  <si>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</si>
  <si>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</si>
  <si>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</si>
  <si>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</si>
  <si>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</si>
  <si>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</si>
  <si>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</si>
  <si>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24-SO021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</si>
  <si>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</si>
  <si>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</si>
  <si>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Nové konzultační mísnosti</t>
  </si>
  <si>
    <t>KSO:</t>
  </si>
  <si>
    <t/>
  </si>
  <si>
    <t>CC-CZ:</t>
  </si>
  <si>
    <t>Místo:</t>
  </si>
  <si>
    <t>Gajdošova 3, Brno-Židenice</t>
  </si>
  <si>
    <t>Datum:</t>
  </si>
  <si>
    <t>28. 2. 2024</t>
  </si>
  <si>
    <t>Zadavatel:</t>
  </si>
  <si>
    <t>IČ:</t>
  </si>
  <si>
    <t>Statutární město Brno</t>
  </si>
  <si>
    <t>DIČ:</t>
  </si>
  <si>
    <t>Uchazeč:</t>
  </si>
  <si>
    <t>Vyplň údaj</t>
  </si>
  <si>
    <t>Projektant:</t>
  </si>
  <si>
    <t>ing.arch. Martin Borák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</si>
  <si>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</si>
  <si>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</si>
  <si>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</si>
  <si>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</si>
  <si>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</si>
  <si>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</si>
  <si>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</si>
  <si>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</si>
  <si>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</si>
  <si>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</si>
  <si>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</si>
  <si>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</si>
  <si>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</si>
  <si>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</si>
  <si>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</si>
  <si>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</si>
  <si>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</si>
  <si>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</si>
  <si>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</si>
  <si>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</si>
  <si>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</si>
  <si>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</si>
  <si>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</si>
  <si>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</si>
  <si>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</si>
  <si>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</si>
  <si>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</si>
  <si>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</si>
  <si>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</si>
  <si>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</si>
  <si>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</si>
  <si>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</si>
  <si>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</si>
  <si>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</si>
  <si>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</si>
  <si>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</si>
  <si>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</si>
  <si>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</si>
  <si>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</si>
  <si>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</si>
  <si>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</si>
  <si>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</si>
  <si>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</si>
  <si>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</si>
  <si>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24-SO021-01</t>
  </si>
  <si>
    <t xml:space="preserve">D1.1  Architektonické a stavební řešení</t>
  </si>
  <si>
    <t>STA</t>
  </si>
  <si>
    <t>1</t>
  </si>
  <si>
    <t>{213acc52-f331-485b-8d99-ad5fb304cb4f}</t>
  </si>
  <si>
    <t>2</t>
  </si>
  <si>
    <t>24-SO021-02</t>
  </si>
  <si>
    <t>Vedlejší a ostatní náklady</t>
  </si>
  <si>
    <t>VON</t>
  </si>
  <si>
    <t>{990eaecd-64c1-4638-a198-7ce67d1cc000}</t>
  </si>
  <si>
    <t>KRYCÍ LIST SOUPISU PRACÍ</t>
  </si>
  <si>
    <t>Objekt:</t>
  </si>
  <si>
    <t xml:space="preserve">24-SO021-01 - D1.1  Architektonické a stavební řešení</t>
  </si>
  <si>
    <t>Votavová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</si>
  <si>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</si>
  <si>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</si>
  <si>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</si>
  <si>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</si>
  <si>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</si>
  <si>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</si>
  <si>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</si>
  <si>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</si>
  <si>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</si>
  <si>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</si>
  <si>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</si>
  <si>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767 - Konstrukce zámečnické</t>
  </si>
  <si>
    <t xml:space="preserve">    773 - Podlahy z litého teraca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</si>
  <si>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</si>
  <si>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</si>
  <si>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</si>
  <si>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</si>
  <si>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</si>
  <si>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</si>
  <si>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</si>
  <si>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</si>
  <si>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</si>
  <si>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</si>
  <si>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</si>
  <si>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</si>
  <si>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</si>
  <si>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</si>
  <si>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</si>
  <si>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</si>
  <si>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</si>
  <si>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</si>
  <si>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</si>
  <si>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</si>
  <si>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</si>
  <si>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</si>
  <si>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</si>
  <si>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612341131</t>
  </si>
  <si>
    <t>Sádrový štuk vnitřních stěn tloušťky do 3 mm</t>
  </si>
  <si>
    <t>m2</t>
  </si>
  <si>
    <t>CS ÚRS 2024 01</t>
  </si>
  <si>
    <t>4</t>
  </si>
  <si>
    <t>-1708722734</t>
  </si>
  <si>
    <t>PP</t>
  </si>
  <si>
    <t>Sádrový štuk vnitřních ploch tloušťky do 3 mm svislých konstrukcí stěn</t>
  </si>
  <si>
    <t>Online PSC</t>
  </si>
  <si>
    <t>https://podminky.urs.cz/item/CS_URS_2024_01/612341131</t>
  </si>
  <si>
    <t>VV</t>
  </si>
  <si>
    <t>půdorys 1.NP</t>
  </si>
  <si>
    <t>stěny</t>
  </si>
  <si>
    <t xml:space="preserve">3,695*(3,565+2,61)*2       "konzultační místnosti</t>
  </si>
  <si>
    <t>0,30*(1,44+2,01*2)*2</t>
  </si>
  <si>
    <t>-3,695*3,39</t>
  </si>
  <si>
    <t>-3,12*1,99</t>
  </si>
  <si>
    <t>-1,44*2,01*2</t>
  </si>
  <si>
    <t>3,695*(3,74+2,61)*2</t>
  </si>
  <si>
    <t>-3,12*1,99*2</t>
  </si>
  <si>
    <t>3,695*(3,695+2,61)*2</t>
  </si>
  <si>
    <t>-3,695*3,42</t>
  </si>
  <si>
    <t xml:space="preserve">3,695*18,40*2                            "chodba</t>
  </si>
  <si>
    <t>-3,695*(3,39+3,39+3,42)</t>
  </si>
  <si>
    <t>-1,40*2,00</t>
  </si>
  <si>
    <t>-0,80*2,00</t>
  </si>
  <si>
    <t>-1,44*1,807*8</t>
  </si>
  <si>
    <t>Součet</t>
  </si>
  <si>
    <t>9</t>
  </si>
  <si>
    <t>Ostatní konstrukce a práce, bourání</t>
  </si>
  <si>
    <t>949101111</t>
  </si>
  <si>
    <t>Lešení pomocné pro objekty pozemních staveb s lešeňovou podlahou v do 1,9 m zatížení do 150 kg/m2</t>
  </si>
  <si>
    <t>-707047919</t>
  </si>
  <si>
    <t>Lešení pomocné pracovní pro objekty pozemních staveb pro zatížení do 150 kg/m2, o výšce lešeňové podlahy do 1,9 m</t>
  </si>
  <si>
    <t>https://podminky.urs.cz/item/CS_URS_2024_01/949101111</t>
  </si>
  <si>
    <t>40,00</t>
  </si>
  <si>
    <t>3</t>
  </si>
  <si>
    <t>977332111</t>
  </si>
  <si>
    <t>Frézování drážek ve stěnách z cihel do 30x30 mm</t>
  </si>
  <si>
    <t>m</t>
  </si>
  <si>
    <t>1807217674</t>
  </si>
  <si>
    <t>Frézování drážek pro vodiče ve stěnách z cihel, rozměru do 30x30 mm</t>
  </si>
  <si>
    <t>https://podminky.urs.cz/item/CS_URS_2024_01/977332111</t>
  </si>
  <si>
    <t xml:space="preserve">15,00                        "předpoklad</t>
  </si>
  <si>
    <t>977332122</t>
  </si>
  <si>
    <t>Frézování drážek ve stěnách z cihel včetně omítky do 50x50 mm</t>
  </si>
  <si>
    <t>-2133642166</t>
  </si>
  <si>
    <t>Frézování drážek pro vodiče ve stěnách z cihel včetně omítky, rozměru do 50x50 mm</t>
  </si>
  <si>
    <t>https://podminky.urs.cz/item/CS_URS_2024_01/977332122</t>
  </si>
  <si>
    <t xml:space="preserve">20                      "předpoklad</t>
  </si>
  <si>
    <t>5</t>
  </si>
  <si>
    <t>977343111</t>
  </si>
  <si>
    <t>Frézování drážek ve stropech z betonu do 30x30 mm</t>
  </si>
  <si>
    <t>524678818</t>
  </si>
  <si>
    <t>Frézování drážek pro vodiče ve stropech nebo klenbách z betonu, rozměru do 30x30 mm</t>
  </si>
  <si>
    <t>https://podminky.urs.cz/item/CS_URS_2024_01/977343111</t>
  </si>
  <si>
    <t xml:space="preserve">20,00                "předpoklad</t>
  </si>
  <si>
    <t>977343211</t>
  </si>
  <si>
    <t>Frézování drážek v podlahách z betonu do 30x30 mm</t>
  </si>
  <si>
    <t>-1471652669</t>
  </si>
  <si>
    <t>Frézování drážek pro vodiče v podlahách z betonu, rozměru do 30x30 mm</t>
  </si>
  <si>
    <t>https://podminky.urs.cz/item/CS_URS_2024_01/977343211</t>
  </si>
  <si>
    <t xml:space="preserve">30,00                 "předpoklad</t>
  </si>
  <si>
    <t>7</t>
  </si>
  <si>
    <t>978035117</t>
  </si>
  <si>
    <t>Odstranění tenkovrstvé omítky tl do 2 mm obroušením v rozsahu přes 50 do 100 %</t>
  </si>
  <si>
    <t>-1047009991</t>
  </si>
  <si>
    <t>Odstranění tenkovrstvých omítek nebo štuku tloušťky do 2 mm obroušením, rozsahu přes 50 do 100%</t>
  </si>
  <si>
    <t>https://podminky.urs.cz/item/CS_URS_2024_01/978035117</t>
  </si>
  <si>
    <t>997</t>
  </si>
  <si>
    <t>Přesun sutě</t>
  </si>
  <si>
    <t>8</t>
  </si>
  <si>
    <t>997013211</t>
  </si>
  <si>
    <t>Vnitrostaveništní doprava suti a vybouraných hmot pro budovy v do 6 m ručně</t>
  </si>
  <si>
    <t>t</t>
  </si>
  <si>
    <t>-1045519652</t>
  </si>
  <si>
    <t>Vnitrostaveništní doprava suti a vybouraných hmot vodorovně do 50 m s naložením ručně pro budovy a haly výšky do 6 m</t>
  </si>
  <si>
    <t>https://podminky.urs.cz/item/CS_URS_2024_01/997013211</t>
  </si>
  <si>
    <t>997013501</t>
  </si>
  <si>
    <t>Odvoz suti a vybouraných hmot na skládku nebo meziskládku do 1 km se složením</t>
  </si>
  <si>
    <t>567478544</t>
  </si>
  <si>
    <t>Odvoz suti a vybouraných hmot na skládku nebo meziskládku se složením, na vzdálenost do 1 km</t>
  </si>
  <si>
    <t>https://podminky.urs.cz/item/CS_URS_2024_01/997013501</t>
  </si>
  <si>
    <t>10</t>
  </si>
  <si>
    <t>997013509</t>
  </si>
  <si>
    <t>Příplatek k odvozu suti a vybouraných hmot na skládku ZKD 1 km přes 1 km</t>
  </si>
  <si>
    <t>1601105148</t>
  </si>
  <si>
    <t>Odvoz suti a vybouraných hmot na skládku nebo meziskládku se složením, na vzdálenost Příplatek k ceně za každý další započatý 1 km přes 1 km</t>
  </si>
  <si>
    <t>https://podminky.urs.cz/item/CS_URS_2024_01/997013509</t>
  </si>
  <si>
    <t>2,807*5 'Přepočtené koeficientem množství</t>
  </si>
  <si>
    <t>11</t>
  </si>
  <si>
    <t>997013812</t>
  </si>
  <si>
    <t>Poplatek za uložení na skládce (skládkovné) stavebního odpadu na bázi sádry kód odpadu 17 08 02</t>
  </si>
  <si>
    <t>627564960</t>
  </si>
  <si>
    <t>Poplatek za uložení stavebního odpadu na skládce (skládkovné) z materiálů na bázi sádry zatříděného do Katalogu odpadů pod kódem 17 08 02</t>
  </si>
  <si>
    <t>https://podminky.urs.cz/item/CS_URS_2024_01/997013812</t>
  </si>
  <si>
    <t>998</t>
  </si>
  <si>
    <t>Přesun hmot</t>
  </si>
  <si>
    <t>998018001</t>
  </si>
  <si>
    <t>Přesun hmot pro budovy ruční pro budovy v do 6 m</t>
  </si>
  <si>
    <t>158335492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</si>
  <si>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</si>
  <si>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https://podminky.urs.cz/item/CS_URS_2024_01/998018001</t>
  </si>
  <si>
    <t>PSV</t>
  </si>
  <si>
    <t>Práce a dodávky PSV</t>
  </si>
  <si>
    <t>763</t>
  </si>
  <si>
    <t>Konstrukce suché výstavby</t>
  </si>
  <si>
    <t>13</t>
  </si>
  <si>
    <t>763111717</t>
  </si>
  <si>
    <t>SDK příčka základní penetrační nátěr (oboustranně)</t>
  </si>
  <si>
    <t>16</t>
  </si>
  <si>
    <t>-913074463</t>
  </si>
  <si>
    <t>Příčka ze sádrokartonových desek ostatní konstrukce a práce na příčkách ze sádrokartonových desek základní penetrační nátěr (oboustranný)</t>
  </si>
  <si>
    <t>https://podminky.urs.cz/item/CS_URS_2024_01/763111717</t>
  </si>
  <si>
    <t>20,731</t>
  </si>
  <si>
    <t>14</t>
  </si>
  <si>
    <t>763111751</t>
  </si>
  <si>
    <t>Příplatek k SDK příčce za plochu do 6 m2 jednotlivě</t>
  </si>
  <si>
    <t>1864307134</t>
  </si>
  <si>
    <t>Příčka ze sádrokartonových desek Příplatek k cenám za plochu do 6 m2 jednotlivě</t>
  </si>
  <si>
    <t>https://podminky.urs.cz/item/CS_URS_2024_01/763111751</t>
  </si>
  <si>
    <t>15</t>
  </si>
  <si>
    <t>763111811</t>
  </si>
  <si>
    <t>Demontáž SDK příčky s jednoduchou ocelovou nosnou konstrukcí opláštění jednoduché</t>
  </si>
  <si>
    <t>-2112218399</t>
  </si>
  <si>
    <t>Demontáž příček ze sádrokartonových desek s nosnou konstrukcí z ocelových profilů jednoduchých, opláštění jednoduché</t>
  </si>
  <si>
    <t>https://podminky.urs.cz/item/CS_URS_2024_01/763111811</t>
  </si>
  <si>
    <t>půdorys 1.NP - bourací práce</t>
  </si>
  <si>
    <t>3,70*(1,75+2,64)</t>
  </si>
  <si>
    <t>-0,80*1,97</t>
  </si>
  <si>
    <t>3,12*1,99*2</t>
  </si>
  <si>
    <t>2,30*2,64*2</t>
  </si>
  <si>
    <t>2,30*(9,45-0,50*2)</t>
  </si>
  <si>
    <t>-0,80*1,97*5</t>
  </si>
  <si>
    <t>763112312</t>
  </si>
  <si>
    <t>SDK příčka mezibytová tl 155 mm zdvojený profil CW+UW 50 desky 2xA 12,5 s dvojitou izolací EI 60 Rw do 62 dB</t>
  </si>
  <si>
    <t>534020408</t>
  </si>
  <si>
    <t>Příčka mezibytová ze sádrokartonových desek s nosnou konstrukcí ze zdvojených ocelových profilů UW, CW dvojitě opláštěná deskami standardními A tl. 2 x 12,5 mm s dvojitou izolací, EI 60, příčka tl. 155 mm, profil 50, Rw do 62 dB</t>
  </si>
  <si>
    <t>https://podminky.urs.cz/item/CS_URS_2024_01/763112312</t>
  </si>
  <si>
    <t xml:space="preserve">3,12*1,99*2                            "mezi kabinety</t>
  </si>
  <si>
    <t xml:space="preserve">0,815*(3,39+3,39+3,42)         "nadpraží</t>
  </si>
  <si>
    <t>17</t>
  </si>
  <si>
    <t>763181821</t>
  </si>
  <si>
    <t>Demontáž jednokřídlové kovové zárubně v přes 2,75 do 4,75 m SDK příčka</t>
  </si>
  <si>
    <t>kus</t>
  </si>
  <si>
    <t>-50421281</t>
  </si>
  <si>
    <t>Demontáž kovových zárubní konstrukcí ze sádrokartonových příček výšky přes 2,75 do 4,75 m jednokřídlových</t>
  </si>
  <si>
    <t>https://podminky.urs.cz/item/CS_URS_2024_01/763181821</t>
  </si>
  <si>
    <t>18</t>
  </si>
  <si>
    <t>998763331</t>
  </si>
  <si>
    <t>Přesun hmot tonážní pro konstrukce montované z desek ruční v objektech v do 6 m</t>
  </si>
  <si>
    <t>1605246457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</si>
  <si>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do 6 m</t>
  </si>
  <si>
    <t>https://podminky.urs.cz/item/CS_URS_2024_01/998763331</t>
  </si>
  <si>
    <t>767</t>
  </si>
  <si>
    <t>Konstrukce zámečnické</t>
  </si>
  <si>
    <t>19</t>
  </si>
  <si>
    <t>76711-PC01</t>
  </si>
  <si>
    <t>D+M rámové prosklené příčky DEXO typ GS II. (2-sklo) 3390/2880 mm s 1-křídlými rámovými dveřmi 900/2880 mm (plný popis viz pozn. k položce)</t>
  </si>
  <si>
    <t>-902017228</t>
  </si>
  <si>
    <t>P</t>
  </si>
  <si>
    <t xml:space="preserve">Poznámka k položce:_x000d_
Rozměr stěny: 3390 x 2880 mm_x000d_
Prosklení: bezpečnostní lepené akustické 2-sklo VSG, Rw=43dB,  vertikální spoj skel s průhled. těsněním _x000d_
Profily: GS100/35 mm, instalační panel IP 140 … 2ks, barva RAL _x000d_
Dveře: 1-křídlé prosklené 1-sklo VSG rámové typ UP v Al zárubni GS100 _x000d_
 o rozměru 0,9x2,83m, padací lišta, Rw=35dB … 1ks_x000d_
Kování: klika-klika, dělené rozety - broušená nerez, zámek s FAB_x000d__x000d_
</t>
  </si>
  <si>
    <t>20</t>
  </si>
  <si>
    <t>76711-PC02</t>
  </si>
  <si>
    <t>1554743927</t>
  </si>
  <si>
    <t>76711-PC03</t>
  </si>
  <si>
    <t>D+M rámové prosklené příčky DEXO typ GS II. (2-sklo) 3420/2880 mm s 1-křídlými rámovými dveřmi 900/2880 mm (plný popis viz pozn. k položce)</t>
  </si>
  <si>
    <t>-1821612042</t>
  </si>
  <si>
    <t xml:space="preserve">Poznámka k položce:_x000d_
Rozměr stěny: 3420 x 2880 mm_x000d_
Prosklení: bezpečnostní lepené akustické 2-sklo VSG, Rw=43dB,  vertikální spoj skel s průhled. těsněním _x000d_
Profily: GS100/35 mm, instalační panel IP 140 … 2ks, barva RAL _x000d_
Dveře: 1-křídlé prosklené 1-sklo VSG rámové typ UP v Al zárubni GS100 _x000d_
 o rozměru 0,9x2,83m, padací lišta, Rw=35dB … 1ks_x000d_
Kování: klika-klika, dělené rozety - broušená nerez, zámek s FAB_x000d__x000d_
</t>
  </si>
  <si>
    <t>22</t>
  </si>
  <si>
    <t>76711-PC04</t>
  </si>
  <si>
    <t>D+M meziskelní horizontální žaluzie (plný popis viz pozn. k položce)</t>
  </si>
  <si>
    <t>1766977176</t>
  </si>
  <si>
    <t>Poznámka k položce:_x000d_
barva žal. stříbrná, ovládání manuální kolečkem (barva RAL), umožňuje pouze naklápění nikoli vytažení</t>
  </si>
  <si>
    <t>3,39*2,88*2</t>
  </si>
  <si>
    <t>3,42*2,88</t>
  </si>
  <si>
    <t>23</t>
  </si>
  <si>
    <t>767661811</t>
  </si>
  <si>
    <t>Demontáž mříží pevných nebo otevíravých</t>
  </si>
  <si>
    <t>-702106346</t>
  </si>
  <si>
    <t>https://podminky.urs.cz/item/CS_URS_2024_01/767661811</t>
  </si>
  <si>
    <t>1,40*(9,45-0,50*2)</t>
  </si>
  <si>
    <t>1,40*2,64*2</t>
  </si>
  <si>
    <t>24</t>
  </si>
  <si>
    <t>998767311</t>
  </si>
  <si>
    <t>Přesun hmot procentní pro zámečnické konstrukce ruční v objektech v do 6 m</t>
  </si>
  <si>
    <t>%</t>
  </si>
  <si>
    <t>-621809066</t>
  </si>
  <si>
    <t>Přesun hmot pro zámečnické konstrukce stanovený procentní sazbou (%) z ceny vodorovná dopravní vzdálenost do 50 m ruční (bez užití mechanizace) v objektech výšky do 6 m</t>
  </si>
  <si>
    <t>https://podminky.urs.cz/item/CS_URS_2024_01/998767311</t>
  </si>
  <si>
    <t>773</t>
  </si>
  <si>
    <t>Podlahy z litého teraca</t>
  </si>
  <si>
    <t>25</t>
  </si>
  <si>
    <t>77341-PC01</t>
  </si>
  <si>
    <t>Renovace soklíků broušením vč.impregnace</t>
  </si>
  <si>
    <t>-1170158999</t>
  </si>
  <si>
    <t>45,00</t>
  </si>
  <si>
    <t>26</t>
  </si>
  <si>
    <t>77351-PC01</t>
  </si>
  <si>
    <t>Oprava podlahy z litého teraca výtluků a děr epoxidovou pryskyřicí v barvě kamene</t>
  </si>
  <si>
    <t>-746500440</t>
  </si>
  <si>
    <t xml:space="preserve">18                     "předpoklad</t>
  </si>
  <si>
    <t>27</t>
  </si>
  <si>
    <t>77361-PC01</t>
  </si>
  <si>
    <t>Renovace parapetů broušením vč. impregnace dl. 1440mm</t>
  </si>
  <si>
    <t>-2129539715</t>
  </si>
  <si>
    <t>28</t>
  </si>
  <si>
    <t>77399-PC01</t>
  </si>
  <si>
    <t>Údržba podlah z litého teraca - hrubé, střední a jemné broušení, mytí, 3x impregnace, po zaschnutí zaleštění</t>
  </si>
  <si>
    <t>-1443095257</t>
  </si>
  <si>
    <t>půdorys 1.NP - stropy</t>
  </si>
  <si>
    <t xml:space="preserve">9,20+9,50+9,30       "konzultační místnosti</t>
  </si>
  <si>
    <t xml:space="preserve">18,40*1,94                "chodba</t>
  </si>
  <si>
    <t>29</t>
  </si>
  <si>
    <t>998773311</t>
  </si>
  <si>
    <t>Přesun hmot procentní pro podlahy teracové lité ruční v objektech v do 6 m</t>
  </si>
  <si>
    <t>685941</t>
  </si>
  <si>
    <t>Přesun hmot pro podlahy teracové lité stanovený procentní sazbou (%) z ceny vodorovná dopravní vzdálenost do 50 m ruční (bez užití mechanizace) v objektech výšky do 6 m</t>
  </si>
  <si>
    <t>https://podminky.urs.cz/item/CS_URS_2024_01/998773311</t>
  </si>
  <si>
    <t>776</t>
  </si>
  <si>
    <t>Podlahy povlakové</t>
  </si>
  <si>
    <t>30</t>
  </si>
  <si>
    <t>776201811</t>
  </si>
  <si>
    <t>Demontáž lepených povlakových podlah bez podložky ručně</t>
  </si>
  <si>
    <t>1328781631</t>
  </si>
  <si>
    <t>Demontáž povlakových podlahovin lepených ručně bez podložky</t>
  </si>
  <si>
    <t>https://podminky.urs.cz/item/CS_URS_2024_01/776201811</t>
  </si>
  <si>
    <t xml:space="preserve">5,00                   "kancelář - koberec</t>
  </si>
  <si>
    <t>783</t>
  </si>
  <si>
    <t>Dokončovací práce - nátěry</t>
  </si>
  <si>
    <t>31</t>
  </si>
  <si>
    <t>783601325</t>
  </si>
  <si>
    <t>Odmaštění článkových otopných těles vodou ředitelným odmašťovačem před provedením nátěru</t>
  </si>
  <si>
    <t>1508981773</t>
  </si>
  <si>
    <t>Příprava podkladu otopných těles před provedením nátěrů článkových odmaštěním vodou ředitelným</t>
  </si>
  <si>
    <t>https://podminky.urs.cz/item/CS_URS_2024_01/783601325</t>
  </si>
  <si>
    <t>26,40</t>
  </si>
  <si>
    <t>32</t>
  </si>
  <si>
    <t>783606811</t>
  </si>
  <si>
    <t>Odstranění nátěrů z článkových otopných těles obroušením</t>
  </si>
  <si>
    <t>515003566</t>
  </si>
  <si>
    <t>Odstranění nátěrů z otopných těles článkových obroušením</t>
  </si>
  <si>
    <t>https://podminky.urs.cz/item/CS_URS_2024_01/783606811</t>
  </si>
  <si>
    <t>33</t>
  </si>
  <si>
    <t>783614111</t>
  </si>
  <si>
    <t>Základní jednonásobný syntetický nátěr článkových otopných těles</t>
  </si>
  <si>
    <t>-1142121408</t>
  </si>
  <si>
    <t>Základní nátěr otopných těles jednonásobný článkových syntetický</t>
  </si>
  <si>
    <t>https://podminky.urs.cz/item/CS_URS_2024_01/783614111</t>
  </si>
  <si>
    <t>34</t>
  </si>
  <si>
    <t>783617117</t>
  </si>
  <si>
    <t>Krycí dvojnásobný syntetický nátěr článkových otopných těles</t>
  </si>
  <si>
    <t>-1744255317</t>
  </si>
  <si>
    <t>Krycí nátěr (email) otopných těles článkových dvojnásobný syntetický</t>
  </si>
  <si>
    <t>https://podminky.urs.cz/item/CS_URS_2024_01/783617117</t>
  </si>
  <si>
    <t>784</t>
  </si>
  <si>
    <t>Dokončovací práce - malby a tapety</t>
  </si>
  <si>
    <t>35</t>
  </si>
  <si>
    <t>784121001</t>
  </si>
  <si>
    <t>Oškrabání malby v místnostech v do 3,80 m</t>
  </si>
  <si>
    <t>-1238077922</t>
  </si>
  <si>
    <t>Oškrabání malby v místnostech výšky do 3,80 m</t>
  </si>
  <si>
    <t>https://podminky.urs.cz/item/CS_URS_2024_01/784121001</t>
  </si>
  <si>
    <t>36</t>
  </si>
  <si>
    <t>784121011</t>
  </si>
  <si>
    <t>Rozmývání podkladu po oškrabání malby v místnostech v do 3,80 m</t>
  </si>
  <si>
    <t>-1522182510</t>
  </si>
  <si>
    <t>Rozmývání podkladu po oškrabání malby v místnostech výšky do 3,80 m</t>
  </si>
  <si>
    <t>https://podminky.urs.cz/item/CS_URS_2024_01/784121011</t>
  </si>
  <si>
    <t>37</t>
  </si>
  <si>
    <t>784171101</t>
  </si>
  <si>
    <t>Zakrytí vnitřních podlah včetně pozdějšího odkrytí</t>
  </si>
  <si>
    <t>1290741916</t>
  </si>
  <si>
    <t>Zakrytí nemalovaných ploch (materiál ve specifikaci) včetně pozdějšího odkrytí podlah</t>
  </si>
  <si>
    <t>https://podminky.urs.cz/item/CS_URS_2024_01/784171101</t>
  </si>
  <si>
    <t>38</t>
  </si>
  <si>
    <t>M</t>
  </si>
  <si>
    <t>28323153</t>
  </si>
  <si>
    <t>fólie pro malířské potřeby samolepicí 0,5mx100m</t>
  </si>
  <si>
    <t>-959822059</t>
  </si>
  <si>
    <t>63,696*1,05</t>
  </si>
  <si>
    <t>39</t>
  </si>
  <si>
    <t>784171111</t>
  </si>
  <si>
    <t>Zakrytí vnitřních ploch stěn v místnostech v do 3,80 m</t>
  </si>
  <si>
    <t>936153019</t>
  </si>
  <si>
    <t>Zakrytí nemalovaných ploch (materiál ve specifikaci) včetně pozdějšího odkrytí svislých ploch např. stěn, oken, dveří v místnostech výšky do 3,80</t>
  </si>
  <si>
    <t>https://podminky.urs.cz/item/CS_URS_2024_01/784171111</t>
  </si>
  <si>
    <t xml:space="preserve">1,44*2,01*6         "okna konzult. místnosti</t>
  </si>
  <si>
    <t xml:space="preserve">1,44*1,807*8     "okna tělocvična</t>
  </si>
  <si>
    <t>40</t>
  </si>
  <si>
    <t>58124844</t>
  </si>
  <si>
    <t>fólie pro malířské potřeby zakrývací tl 25µ 4x5m</t>
  </si>
  <si>
    <t>1230013624</t>
  </si>
  <si>
    <t>38,183*1,05</t>
  </si>
  <si>
    <t>41</t>
  </si>
  <si>
    <t>784181101</t>
  </si>
  <si>
    <t>Základní akrylátová jednonásobná bezbarvá penetrace podkladu v místnostech v do 3,80 m</t>
  </si>
  <si>
    <t>-305916413</t>
  </si>
  <si>
    <t>Penetrace podkladu jednonásobná základní akrylátová bezbarvá v místnostech výšky do 3,80 m</t>
  </si>
  <si>
    <t>https://podminky.urs.cz/item/CS_URS_2024_01/784181101</t>
  </si>
  <si>
    <t>půdorys 1.NP - stěny</t>
  </si>
  <si>
    <t>-(3,69*3,39+3,12*1,99)</t>
  </si>
  <si>
    <t>-(3,69*3,39+3,12*1,99*2)</t>
  </si>
  <si>
    <t>-(3,69*3,42+3,12*1,99)</t>
  </si>
  <si>
    <t>-3,695*(3,39*2+3,42)</t>
  </si>
  <si>
    <t>42</t>
  </si>
  <si>
    <t>784211101</t>
  </si>
  <si>
    <t>Dvojnásobné bílé malby ze směsí za mokra výborně oděruvzdorných v místnostech v do 3,80 m</t>
  </si>
  <si>
    <t>1962759767</t>
  </si>
  <si>
    <t>Malby z malířských směsí oděruvzdorných za mokra dvojnásobné, bílé za mokra oděruvzdorné výborně v místnostech výšky do 3,80 m</t>
  </si>
  <si>
    <t>https://podminky.urs.cz/item/CS_URS_2024_01/784211101</t>
  </si>
  <si>
    <t>-(2,88*3,39-4,00)</t>
  </si>
  <si>
    <t>-(2,88*3,42-4,00)</t>
  </si>
  <si>
    <t>-(2,88*(3,39+3,39+3,42)-4,00*3)</t>
  </si>
  <si>
    <t>786</t>
  </si>
  <si>
    <t>Dokončovací práce - čalounické úpravy</t>
  </si>
  <si>
    <t>43</t>
  </si>
  <si>
    <t>78662-PC01</t>
  </si>
  <si>
    <t xml:space="preserve">M+D lamelové vertikální žaluzie </t>
  </si>
  <si>
    <t>-702910759</t>
  </si>
  <si>
    <t>1,44*3,50*6</t>
  </si>
  <si>
    <t>24-SO021-02 -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</si>
  <si>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</si>
  <si>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</si>
  <si>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</si>
  <si>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</si>
  <si>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</si>
  <si>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</si>
  <si>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</si>
  <si>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</si>
  <si>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013294000</t>
  </si>
  <si>
    <t>Ostatní dokumentace - dílenská dokumentace</t>
  </si>
  <si>
    <t>Kč</t>
  </si>
  <si>
    <t>1024</t>
  </si>
  <si>
    <t>166933699</t>
  </si>
  <si>
    <t>https://podminky.urs.cz/item/CS_URS_2024_01/013294000</t>
  </si>
  <si>
    <t>VRN3</t>
  </si>
  <si>
    <t>Zařízení staveniště</t>
  </si>
  <si>
    <t>03210</t>
  </si>
  <si>
    <t>209691214</t>
  </si>
  <si>
    <t>VRN7</t>
  </si>
  <si>
    <t>Provozní vlivy</t>
  </si>
  <si>
    <t>071103000</t>
  </si>
  <si>
    <t>Provoz investora</t>
  </si>
  <si>
    <t>1505017650</t>
  </si>
  <si>
    <t>https://podminky.urs.cz/item/CS_URS_2024_01/071103000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</si>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</sst>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0" xfId="0" applyFont="1" applyAlignment="1" applyProtection="1">
      <alignment vertical="center" wrapText="1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612341131" TargetMode="External" /><Relationship Id="rId2" Type="http://schemas.openxmlformats.org/officeDocument/2006/relationships/hyperlink" Target="https://podminky.urs.cz/item/CS_URS_2024_01/949101111" TargetMode="External" /><Relationship Id="rId3" Type="http://schemas.openxmlformats.org/officeDocument/2006/relationships/hyperlink" Target="https://podminky.urs.cz/item/CS_URS_2024_01/977332111" TargetMode="External" /><Relationship Id="rId4" Type="http://schemas.openxmlformats.org/officeDocument/2006/relationships/hyperlink" Target="https://podminky.urs.cz/item/CS_URS_2024_01/977332122" TargetMode="External" /><Relationship Id="rId5" Type="http://schemas.openxmlformats.org/officeDocument/2006/relationships/hyperlink" Target="https://podminky.urs.cz/item/CS_URS_2024_01/977343111" TargetMode="External" /><Relationship Id="rId6" Type="http://schemas.openxmlformats.org/officeDocument/2006/relationships/hyperlink" Target="https://podminky.urs.cz/item/CS_URS_2024_01/977343211" TargetMode="External" /><Relationship Id="rId7" Type="http://schemas.openxmlformats.org/officeDocument/2006/relationships/hyperlink" Target="https://podminky.urs.cz/item/CS_URS_2024_01/978035117" TargetMode="External" /><Relationship Id="rId8" Type="http://schemas.openxmlformats.org/officeDocument/2006/relationships/hyperlink" Target="https://podminky.urs.cz/item/CS_URS_2024_01/997013211" TargetMode="External" /><Relationship Id="rId9" Type="http://schemas.openxmlformats.org/officeDocument/2006/relationships/hyperlink" Target="https://podminky.urs.cz/item/CS_URS_2024_01/997013501" TargetMode="External" /><Relationship Id="rId10" Type="http://schemas.openxmlformats.org/officeDocument/2006/relationships/hyperlink" Target="https://podminky.urs.cz/item/CS_URS_2024_01/997013509" TargetMode="External" /><Relationship Id="rId11" Type="http://schemas.openxmlformats.org/officeDocument/2006/relationships/hyperlink" Target="https://podminky.urs.cz/item/CS_URS_2024_01/997013812" TargetMode="External" /><Relationship Id="rId12" Type="http://schemas.openxmlformats.org/officeDocument/2006/relationships/hyperlink" Target="https://podminky.urs.cz/item/CS_URS_2024_01/998018001" TargetMode="External" /><Relationship Id="rId13" Type="http://schemas.openxmlformats.org/officeDocument/2006/relationships/hyperlink" Target="https://podminky.urs.cz/item/CS_URS_2024_01/763111717" TargetMode="External" /><Relationship Id="rId14" Type="http://schemas.openxmlformats.org/officeDocument/2006/relationships/hyperlink" Target="https://podminky.urs.cz/item/CS_URS_2024_01/763111751" TargetMode="External" /><Relationship Id="rId15" Type="http://schemas.openxmlformats.org/officeDocument/2006/relationships/hyperlink" Target="https://podminky.urs.cz/item/CS_URS_2024_01/763111811" TargetMode="External" /><Relationship Id="rId16" Type="http://schemas.openxmlformats.org/officeDocument/2006/relationships/hyperlink" Target="https://podminky.urs.cz/item/CS_URS_2024_01/763112312" TargetMode="External" /><Relationship Id="rId17" Type="http://schemas.openxmlformats.org/officeDocument/2006/relationships/hyperlink" Target="https://podminky.urs.cz/item/CS_URS_2024_01/763181821" TargetMode="External" /><Relationship Id="rId18" Type="http://schemas.openxmlformats.org/officeDocument/2006/relationships/hyperlink" Target="https://podminky.urs.cz/item/CS_URS_2024_01/998763331" TargetMode="External" /><Relationship Id="rId19" Type="http://schemas.openxmlformats.org/officeDocument/2006/relationships/hyperlink" Target="https://podminky.urs.cz/item/CS_URS_2024_01/767661811" TargetMode="External" /><Relationship Id="rId20" Type="http://schemas.openxmlformats.org/officeDocument/2006/relationships/hyperlink" Target="https://podminky.urs.cz/item/CS_URS_2024_01/998767311" TargetMode="External" /><Relationship Id="rId21" Type="http://schemas.openxmlformats.org/officeDocument/2006/relationships/hyperlink" Target="https://podminky.urs.cz/item/CS_URS_2024_01/998773311" TargetMode="External" /><Relationship Id="rId22" Type="http://schemas.openxmlformats.org/officeDocument/2006/relationships/hyperlink" Target="https://podminky.urs.cz/item/CS_URS_2024_01/776201811" TargetMode="External" /><Relationship Id="rId23" Type="http://schemas.openxmlformats.org/officeDocument/2006/relationships/hyperlink" Target="https://podminky.urs.cz/item/CS_URS_2024_01/783601325" TargetMode="External" /><Relationship Id="rId24" Type="http://schemas.openxmlformats.org/officeDocument/2006/relationships/hyperlink" Target="https://podminky.urs.cz/item/CS_URS_2024_01/783606811" TargetMode="External" /><Relationship Id="rId25" Type="http://schemas.openxmlformats.org/officeDocument/2006/relationships/hyperlink" Target="https://podminky.urs.cz/item/CS_URS_2024_01/783614111" TargetMode="External" /><Relationship Id="rId26" Type="http://schemas.openxmlformats.org/officeDocument/2006/relationships/hyperlink" Target="https://podminky.urs.cz/item/CS_URS_2024_01/783617117" TargetMode="External" /><Relationship Id="rId27" Type="http://schemas.openxmlformats.org/officeDocument/2006/relationships/hyperlink" Target="https://podminky.urs.cz/item/CS_URS_2024_01/784121001" TargetMode="External" /><Relationship Id="rId28" Type="http://schemas.openxmlformats.org/officeDocument/2006/relationships/hyperlink" Target="https://podminky.urs.cz/item/CS_URS_2024_01/784121011" TargetMode="External" /><Relationship Id="rId29" Type="http://schemas.openxmlformats.org/officeDocument/2006/relationships/hyperlink" Target="https://podminky.urs.cz/item/CS_URS_2024_01/784171101" TargetMode="External" /><Relationship Id="rId30" Type="http://schemas.openxmlformats.org/officeDocument/2006/relationships/hyperlink" Target="https://podminky.urs.cz/item/CS_URS_2024_01/784171111" TargetMode="External" /><Relationship Id="rId31" Type="http://schemas.openxmlformats.org/officeDocument/2006/relationships/hyperlink" Target="https://podminky.urs.cz/item/CS_URS_2024_01/784181101" TargetMode="External" /><Relationship Id="rId32" Type="http://schemas.openxmlformats.org/officeDocument/2006/relationships/hyperlink" Target="https://podminky.urs.cz/item/CS_URS_2024_01/784211101" TargetMode="External" /><Relationship Id="rId3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3294000" TargetMode="External" /><Relationship Id="rId2" Type="http://schemas.openxmlformats.org/officeDocument/2006/relationships/hyperlink" Target="https://podminky.urs.cz/item/CS_URS_2024_01/071103000" TargetMode="External" /><Relationship Id="rId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33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24-SO021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Nové konzultační mísnosti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Gajdošova 3, Brno-Židenice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28. 2. 2024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Brno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ing.arch. Martin Borák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37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'24-SO021-01 - D1.1  Archi...'!J30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'24-SO021-01 - D1.1  Archi...'!P92</f>
        <v>0</v>
      </c>
      <c r="AV55" s="122">
        <f>'24-SO021-01 - D1.1  Archi...'!J33</f>
        <v>0</v>
      </c>
      <c r="AW55" s="122">
        <f>'24-SO021-01 - D1.1  Archi...'!J34</f>
        <v>0</v>
      </c>
      <c r="AX55" s="122">
        <f>'24-SO021-01 - D1.1  Archi...'!J35</f>
        <v>0</v>
      </c>
      <c r="AY55" s="122">
        <f>'24-SO021-01 - D1.1  Archi...'!J36</f>
        <v>0</v>
      </c>
      <c r="AZ55" s="122">
        <f>'24-SO021-01 - D1.1  Archi...'!F33</f>
        <v>0</v>
      </c>
      <c r="BA55" s="122">
        <f>'24-SO021-01 - D1.1  Archi...'!F34</f>
        <v>0</v>
      </c>
      <c r="BB55" s="122">
        <f>'24-SO021-01 - D1.1  Archi...'!F35</f>
        <v>0</v>
      </c>
      <c r="BC55" s="122">
        <f>'24-SO021-01 - D1.1  Archi...'!F36</f>
        <v>0</v>
      </c>
      <c r="BD55" s="124">
        <f>'24-SO021-01 - D1.1  Archi...'!F37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37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'24-SO021-02 - Vedlejší a 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85</v>
      </c>
      <c r="AR56" s="120"/>
      <c r="AS56" s="126">
        <v>0</v>
      </c>
      <c r="AT56" s="127">
        <f>ROUND(SUM(AV56:AW56),2)</f>
        <v>0</v>
      </c>
      <c r="AU56" s="128">
        <f>'24-SO021-02 - Vedlejší a ...'!P83</f>
        <v>0</v>
      </c>
      <c r="AV56" s="127">
        <f>'24-SO021-02 - Vedlejší a ...'!J33</f>
        <v>0</v>
      </c>
      <c r="AW56" s="127">
        <f>'24-SO021-02 - Vedlejší a ...'!J34</f>
        <v>0</v>
      </c>
      <c r="AX56" s="127">
        <f>'24-SO021-02 - Vedlejší a ...'!J35</f>
        <v>0</v>
      </c>
      <c r="AY56" s="127">
        <f>'24-SO021-02 - Vedlejší a ...'!J36</f>
        <v>0</v>
      </c>
      <c r="AZ56" s="127">
        <f>'24-SO021-02 - Vedlejší a ...'!F33</f>
        <v>0</v>
      </c>
      <c r="BA56" s="127">
        <f>'24-SO021-02 - Vedlejší a ...'!F34</f>
        <v>0</v>
      </c>
      <c r="BB56" s="127">
        <f>'24-SO021-02 - Vedlejší a ...'!F35</f>
        <v>0</v>
      </c>
      <c r="BC56" s="127">
        <f>'24-SO021-02 - Vedlejší a ...'!F36</f>
        <v>0</v>
      </c>
      <c r="BD56" s="129">
        <f>'24-SO021-02 - Vedlejší a ...'!F37</f>
        <v>0</v>
      </c>
      <c r="BE56" s="7"/>
      <c r="BT56" s="125" t="s">
        <v>80</v>
      </c>
      <c r="BV56" s="125" t="s">
        <v>74</v>
      </c>
      <c r="BW56" s="125" t="s">
        <v>86</v>
      </c>
      <c r="BX56" s="125" t="s">
        <v>5</v>
      </c>
      <c r="CL56" s="125" t="s">
        <v>19</v>
      </c>
      <c r="CM56" s="125" t="s">
        <v>82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P+/nxX5+xabx7McujUT+KK7lxvcY/IQ9fuqI6PuruhVsLfWOZ+dRUYPJvRjV+Wghkyttr9OzGUyh2dMmAg9DRg==" hashValue="BDJwcNMsfGCP8mw+RX20fdfJXHVRxlRouNh3deE9pgXcMtZrx3fMsnbYFRKeVR/BqtPUBaZYKnp2S5V/ElLoQg==" algorithmName="SHA-512" password="CC2A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24-SO021-01 - D1.1  Archi...'!C2" display="/"/>
    <hyperlink ref="A56" location="'24-SO021-02 - Vedlejší a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Nové konzultační mísnosti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28. 2. 2024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90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ROUND(J92,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ROUND((SUM(BE92:BE359)),  2)</f>
        <v>0</v>
      </c>
      <c r="G33" s="40"/>
      <c r="H33" s="40"/>
      <c r="I33" s="150">
        <v>0.20999999999999999</v>
      </c>
      <c r="J33" s="149">
        <f>ROUND(((SUM(BE92:BE359))*I33),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ROUND((SUM(BF92:BF359)),  2)</f>
        <v>0</v>
      </c>
      <c r="G34" s="40"/>
      <c r="H34" s="40"/>
      <c r="I34" s="150">
        <v>0.12</v>
      </c>
      <c r="J34" s="149">
        <f>ROUND(((SUM(BF92:BF359))*I34),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ROUND((SUM(BG92:BG359)),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ROUND((SUM(BH92:BH359)),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ROUND((SUM(BI92:BI359)),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Nové konzultační mísnosti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24-SO021-01 - D1.1  Architektonické a stavební řešení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Gajdošova 3, Brno-Židenice</v>
      </c>
      <c r="G52" s="42"/>
      <c r="H52" s="42"/>
      <c r="I52" s="34" t="s">
        <v>23</v>
      </c>
      <c r="J52" s="74" t="str">
        <f>IF(J12="","",J12)</f>
        <v>28. 2. 2024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Brno</v>
      </c>
      <c r="G54" s="42"/>
      <c r="H54" s="42"/>
      <c r="I54" s="34" t="s">
        <v>31</v>
      </c>
      <c r="J54" s="38" t="str">
        <f>E21</f>
        <v>ing.arch. Martin Borák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Votavová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92</v>
      </c>
      <c r="D57" s="164"/>
      <c r="E57" s="164"/>
      <c r="F57" s="164"/>
      <c r="G57" s="164"/>
      <c r="H57" s="164"/>
      <c r="I57" s="164"/>
      <c r="J57" s="165" t="s">
        <v>93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7"/>
      <c r="C60" s="168"/>
      <c r="D60" s="169" t="s">
        <v>95</v>
      </c>
      <c r="E60" s="170"/>
      <c r="F60" s="170"/>
      <c r="G60" s="170"/>
      <c r="H60" s="170"/>
      <c r="I60" s="170"/>
      <c r="J60" s="171">
        <f>J93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96</v>
      </c>
      <c r="E61" s="176"/>
      <c r="F61" s="176"/>
      <c r="G61" s="176"/>
      <c r="H61" s="176"/>
      <c r="I61" s="176"/>
      <c r="J61" s="177">
        <f>J94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97</v>
      </c>
      <c r="E62" s="176"/>
      <c r="F62" s="176"/>
      <c r="G62" s="176"/>
      <c r="H62" s="176"/>
      <c r="I62" s="176"/>
      <c r="J62" s="177">
        <f>J121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98</v>
      </c>
      <c r="E63" s="176"/>
      <c r="F63" s="176"/>
      <c r="G63" s="176"/>
      <c r="H63" s="176"/>
      <c r="I63" s="176"/>
      <c r="J63" s="177">
        <f>J168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99</v>
      </c>
      <c r="E64" s="176"/>
      <c r="F64" s="176"/>
      <c r="G64" s="176"/>
      <c r="H64" s="176"/>
      <c r="I64" s="176"/>
      <c r="J64" s="177">
        <f>J182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100</v>
      </c>
      <c r="E65" s="170"/>
      <c r="F65" s="170"/>
      <c r="G65" s="170"/>
      <c r="H65" s="170"/>
      <c r="I65" s="170"/>
      <c r="J65" s="171">
        <f>J186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101</v>
      </c>
      <c r="E66" s="176"/>
      <c r="F66" s="176"/>
      <c r="G66" s="176"/>
      <c r="H66" s="176"/>
      <c r="I66" s="176"/>
      <c r="J66" s="177">
        <f>J187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102</v>
      </c>
      <c r="E67" s="176"/>
      <c r="F67" s="176"/>
      <c r="G67" s="176"/>
      <c r="H67" s="176"/>
      <c r="I67" s="176"/>
      <c r="J67" s="177">
        <f>J222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103</v>
      </c>
      <c r="E68" s="176"/>
      <c r="F68" s="176"/>
      <c r="G68" s="176"/>
      <c r="H68" s="176"/>
      <c r="I68" s="176"/>
      <c r="J68" s="177">
        <f>J251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104</v>
      </c>
      <c r="E69" s="176"/>
      <c r="F69" s="176"/>
      <c r="G69" s="176"/>
      <c r="H69" s="176"/>
      <c r="I69" s="176"/>
      <c r="J69" s="177">
        <f>J272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105</v>
      </c>
      <c r="E70" s="176"/>
      <c r="F70" s="176"/>
      <c r="G70" s="176"/>
      <c r="H70" s="176"/>
      <c r="I70" s="176"/>
      <c r="J70" s="177">
        <f>J278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106</v>
      </c>
      <c r="E71" s="176"/>
      <c r="F71" s="176"/>
      <c r="G71" s="176"/>
      <c r="H71" s="176"/>
      <c r="I71" s="176"/>
      <c r="J71" s="177">
        <f>J293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107</v>
      </c>
      <c r="E72" s="176"/>
      <c r="F72" s="176"/>
      <c r="G72" s="176"/>
      <c r="H72" s="176"/>
      <c r="I72" s="176"/>
      <c r="J72" s="177">
        <f>J355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108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62" t="str">
        <f>E7</f>
        <v>Nové konzultační mísnosti</v>
      </c>
      <c r="F82" s="34"/>
      <c r="G82" s="34"/>
      <c r="H82" s="34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88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E9</f>
        <v xml:space="preserve">24-SO021-01 - D1.1  Architektonické a stavební řešení</v>
      </c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F12</f>
        <v>Gajdošova 3, Brno-Židenice</v>
      </c>
      <c r="G86" s="42"/>
      <c r="H86" s="42"/>
      <c r="I86" s="34" t="s">
        <v>23</v>
      </c>
      <c r="J86" s="74" t="str">
        <f>IF(J12="","",J12)</f>
        <v>28. 2. 2024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25</v>
      </c>
      <c r="D88" s="42"/>
      <c r="E88" s="42"/>
      <c r="F88" s="29" t="str">
        <f>E15</f>
        <v>Statutární město Brno</v>
      </c>
      <c r="G88" s="42"/>
      <c r="H88" s="42"/>
      <c r="I88" s="34" t="s">
        <v>31</v>
      </c>
      <c r="J88" s="38" t="str">
        <f>E21</f>
        <v>ing.arch. Martin Borák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29</v>
      </c>
      <c r="D89" s="42"/>
      <c r="E89" s="42"/>
      <c r="F89" s="29" t="str">
        <f>IF(E18="","",E18)</f>
        <v>Vyplň údaj</v>
      </c>
      <c r="G89" s="42"/>
      <c r="H89" s="42"/>
      <c r="I89" s="34" t="s">
        <v>34</v>
      </c>
      <c r="J89" s="38" t="str">
        <f>E24</f>
        <v>Votavová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79"/>
      <c r="B91" s="180"/>
      <c r="C91" s="181" t="s">
        <v>109</v>
      </c>
      <c r="D91" s="182" t="s">
        <v>57</v>
      </c>
      <c r="E91" s="182" t="s">
        <v>53</v>
      </c>
      <c r="F91" s="182" t="s">
        <v>54</v>
      </c>
      <c r="G91" s="182" t="s">
        <v>110</v>
      </c>
      <c r="H91" s="182" t="s">
        <v>111</v>
      </c>
      <c r="I91" s="182" t="s">
        <v>112</v>
      </c>
      <c r="J91" s="182" t="s">
        <v>93</v>
      </c>
      <c r="K91" s="183" t="s">
        <v>113</v>
      </c>
      <c r="L91" s="184"/>
      <c r="M91" s="94" t="s">
        <v>19</v>
      </c>
      <c r="N91" s="95" t="s">
        <v>42</v>
      </c>
      <c r="O91" s="95" t="s">
        <v>114</v>
      </c>
      <c r="P91" s="95" t="s">
        <v>115</v>
      </c>
      <c r="Q91" s="95" t="s">
        <v>116</v>
      </c>
      <c r="R91" s="95" t="s">
        <v>117</v>
      </c>
      <c r="S91" s="95" t="s">
        <v>118</v>
      </c>
      <c r="T91" s="96" t="s">
        <v>119</v>
      </c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</row>
    <row r="92" s="2" customFormat="1" ht="22.8" customHeight="1">
      <c r="A92" s="40"/>
      <c r="B92" s="41"/>
      <c r="C92" s="101" t="s">
        <v>120</v>
      </c>
      <c r="D92" s="42"/>
      <c r="E92" s="42"/>
      <c r="F92" s="42"/>
      <c r="G92" s="42"/>
      <c r="H92" s="42"/>
      <c r="I92" s="42"/>
      <c r="J92" s="185">
        <f>BK92</f>
        <v>0</v>
      </c>
      <c r="K92" s="42"/>
      <c r="L92" s="46"/>
      <c r="M92" s="97"/>
      <c r="N92" s="186"/>
      <c r="O92" s="98"/>
      <c r="P92" s="187">
        <f>P93+P186</f>
        <v>0</v>
      </c>
      <c r="Q92" s="98"/>
      <c r="R92" s="187">
        <f>R93+R186</f>
        <v>3.0815011700000001</v>
      </c>
      <c r="S92" s="98"/>
      <c r="T92" s="188">
        <f>T93+T186</f>
        <v>2.8067501300000002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71</v>
      </c>
      <c r="AU92" s="19" t="s">
        <v>94</v>
      </c>
      <c r="BK92" s="189">
        <f>BK93+BK186</f>
        <v>0</v>
      </c>
    </row>
    <row r="93" s="12" customFormat="1" ht="25.92" customHeight="1">
      <c r="A93" s="12"/>
      <c r="B93" s="190"/>
      <c r="C93" s="191"/>
      <c r="D93" s="192" t="s">
        <v>71</v>
      </c>
      <c r="E93" s="193" t="s">
        <v>121</v>
      </c>
      <c r="F93" s="193" t="s">
        <v>122</v>
      </c>
      <c r="G93" s="191"/>
      <c r="H93" s="191"/>
      <c r="I93" s="194"/>
      <c r="J93" s="195">
        <f>BK93</f>
        <v>0</v>
      </c>
      <c r="K93" s="191"/>
      <c r="L93" s="196"/>
      <c r="M93" s="197"/>
      <c r="N93" s="198"/>
      <c r="O93" s="198"/>
      <c r="P93" s="199">
        <f>P94+P121+P168+P182</f>
        <v>0</v>
      </c>
      <c r="Q93" s="198"/>
      <c r="R93" s="199">
        <f>R94+R121+R168+R182</f>
        <v>0.50595999999999997</v>
      </c>
      <c r="S93" s="198"/>
      <c r="T93" s="200">
        <f>T94+T121+T168+T182</f>
        <v>0.60961600000000005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80</v>
      </c>
      <c r="AT93" s="202" t="s">
        <v>71</v>
      </c>
      <c r="AU93" s="202" t="s">
        <v>72</v>
      </c>
      <c r="AY93" s="201" t="s">
        <v>123</v>
      </c>
      <c r="BK93" s="203">
        <f>BK94+BK121+BK168+BK182</f>
        <v>0</v>
      </c>
    </row>
    <row r="94" s="12" customFormat="1" ht="22.8" customHeight="1">
      <c r="A94" s="12"/>
      <c r="B94" s="190"/>
      <c r="C94" s="191"/>
      <c r="D94" s="192" t="s">
        <v>71</v>
      </c>
      <c r="E94" s="204" t="s">
        <v>124</v>
      </c>
      <c r="F94" s="204" t="s">
        <v>125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SUM(P95:P120)</f>
        <v>0</v>
      </c>
      <c r="Q94" s="198"/>
      <c r="R94" s="199">
        <f>SUM(R95:R120)</f>
        <v>0.49756</v>
      </c>
      <c r="S94" s="198"/>
      <c r="T94" s="200">
        <f>SUM(T95:T120)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80</v>
      </c>
      <c r="AT94" s="202" t="s">
        <v>71</v>
      </c>
      <c r="AU94" s="202" t="s">
        <v>80</v>
      </c>
      <c r="AY94" s="201" t="s">
        <v>123</v>
      </c>
      <c r="BK94" s="203">
        <f>SUM(BK95:BK120)</f>
        <v>0</v>
      </c>
    </row>
    <row r="95" s="2" customFormat="1" ht="16.5" customHeight="1">
      <c r="A95" s="40"/>
      <c r="B95" s="41"/>
      <c r="C95" s="206" t="s">
        <v>80</v>
      </c>
      <c r="D95" s="206" t="s">
        <v>126</v>
      </c>
      <c r="E95" s="207" t="s">
        <v>127</v>
      </c>
      <c r="F95" s="208" t="s">
        <v>128</v>
      </c>
      <c r="G95" s="209" t="s">
        <v>129</v>
      </c>
      <c r="H95" s="210">
        <v>142.16</v>
      </c>
      <c r="I95" s="211"/>
      <c r="J95" s="212">
        <f>ROUND(I95*H95,2)</f>
        <v>0</v>
      </c>
      <c r="K95" s="208" t="s">
        <v>130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0.0035000000000000001</v>
      </c>
      <c r="R95" s="215">
        <f>Q95*H95</f>
        <v>0.49756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131</v>
      </c>
      <c r="AT95" s="217" t="s">
        <v>126</v>
      </c>
      <c r="AU95" s="217" t="s">
        <v>82</v>
      </c>
      <c r="AY95" s="19" t="s">
        <v>123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131</v>
      </c>
      <c r="BM95" s="217" t="s">
        <v>132</v>
      </c>
    </row>
    <row r="96" s="2" customFormat="1">
      <c r="A96" s="40"/>
      <c r="B96" s="41"/>
      <c r="C96" s="42"/>
      <c r="D96" s="219" t="s">
        <v>133</v>
      </c>
      <c r="E96" s="42"/>
      <c r="F96" s="220" t="s">
        <v>134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133</v>
      </c>
      <c r="AU96" s="19" t="s">
        <v>82</v>
      </c>
    </row>
    <row r="97" s="2" customFormat="1">
      <c r="A97" s="40"/>
      <c r="B97" s="41"/>
      <c r="C97" s="42"/>
      <c r="D97" s="224" t="s">
        <v>135</v>
      </c>
      <c r="E97" s="42"/>
      <c r="F97" s="225" t="s">
        <v>136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135</v>
      </c>
      <c r="AU97" s="19" t="s">
        <v>82</v>
      </c>
    </row>
    <row r="98" s="13" customFormat="1">
      <c r="A98" s="13"/>
      <c r="B98" s="226"/>
      <c r="C98" s="227"/>
      <c r="D98" s="219" t="s">
        <v>137</v>
      </c>
      <c r="E98" s="228" t="s">
        <v>19</v>
      </c>
      <c r="F98" s="229" t="s">
        <v>138</v>
      </c>
      <c r="G98" s="227"/>
      <c r="H98" s="228" t="s">
        <v>19</v>
      </c>
      <c r="I98" s="230"/>
      <c r="J98" s="227"/>
      <c r="K98" s="227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137</v>
      </c>
      <c r="AU98" s="235" t="s">
        <v>82</v>
      </c>
      <c r="AV98" s="13" t="s">
        <v>80</v>
      </c>
      <c r="AW98" s="13" t="s">
        <v>33</v>
      </c>
      <c r="AX98" s="13" t="s">
        <v>72</v>
      </c>
      <c r="AY98" s="235" t="s">
        <v>123</v>
      </c>
    </row>
    <row r="99" s="13" customFormat="1">
      <c r="A99" s="13"/>
      <c r="B99" s="226"/>
      <c r="C99" s="227"/>
      <c r="D99" s="219" t="s">
        <v>137</v>
      </c>
      <c r="E99" s="228" t="s">
        <v>19</v>
      </c>
      <c r="F99" s="229" t="s">
        <v>139</v>
      </c>
      <c r="G99" s="227"/>
      <c r="H99" s="228" t="s">
        <v>19</v>
      </c>
      <c r="I99" s="230"/>
      <c r="J99" s="227"/>
      <c r="K99" s="227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137</v>
      </c>
      <c r="AU99" s="235" t="s">
        <v>82</v>
      </c>
      <c r="AV99" s="13" t="s">
        <v>80</v>
      </c>
      <c r="AW99" s="13" t="s">
        <v>33</v>
      </c>
      <c r="AX99" s="13" t="s">
        <v>72</v>
      </c>
      <c r="AY99" s="235" t="s">
        <v>123</v>
      </c>
    </row>
    <row r="100" s="14" customFormat="1">
      <c r="A100" s="14"/>
      <c r="B100" s="236"/>
      <c r="C100" s="237"/>
      <c r="D100" s="219" t="s">
        <v>137</v>
      </c>
      <c r="E100" s="238" t="s">
        <v>19</v>
      </c>
      <c r="F100" s="239" t="s">
        <v>140</v>
      </c>
      <c r="G100" s="237"/>
      <c r="H100" s="240">
        <v>45.633000000000003</v>
      </c>
      <c r="I100" s="241"/>
      <c r="J100" s="237"/>
      <c r="K100" s="237"/>
      <c r="L100" s="242"/>
      <c r="M100" s="243"/>
      <c r="N100" s="244"/>
      <c r="O100" s="244"/>
      <c r="P100" s="244"/>
      <c r="Q100" s="244"/>
      <c r="R100" s="244"/>
      <c r="S100" s="244"/>
      <c r="T100" s="245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6" t="s">
        <v>137</v>
      </c>
      <c r="AU100" s="246" t="s">
        <v>82</v>
      </c>
      <c r="AV100" s="14" t="s">
        <v>82</v>
      </c>
      <c r="AW100" s="14" t="s">
        <v>33</v>
      </c>
      <c r="AX100" s="14" t="s">
        <v>72</v>
      </c>
      <c r="AY100" s="246" t="s">
        <v>123</v>
      </c>
    </row>
    <row r="101" s="14" customFormat="1">
      <c r="A101" s="14"/>
      <c r="B101" s="236"/>
      <c r="C101" s="237"/>
      <c r="D101" s="219" t="s">
        <v>137</v>
      </c>
      <c r="E101" s="238" t="s">
        <v>19</v>
      </c>
      <c r="F101" s="239" t="s">
        <v>141</v>
      </c>
      <c r="G101" s="237"/>
      <c r="H101" s="240">
        <v>3.2759999999999998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137</v>
      </c>
      <c r="AU101" s="246" t="s">
        <v>82</v>
      </c>
      <c r="AV101" s="14" t="s">
        <v>82</v>
      </c>
      <c r="AW101" s="14" t="s">
        <v>33</v>
      </c>
      <c r="AX101" s="14" t="s">
        <v>72</v>
      </c>
      <c r="AY101" s="246" t="s">
        <v>123</v>
      </c>
    </row>
    <row r="102" s="14" customFormat="1">
      <c r="A102" s="14"/>
      <c r="B102" s="236"/>
      <c r="C102" s="237"/>
      <c r="D102" s="219" t="s">
        <v>137</v>
      </c>
      <c r="E102" s="238" t="s">
        <v>19</v>
      </c>
      <c r="F102" s="239" t="s">
        <v>142</v>
      </c>
      <c r="G102" s="237"/>
      <c r="H102" s="240">
        <v>-12.526</v>
      </c>
      <c r="I102" s="241"/>
      <c r="J102" s="237"/>
      <c r="K102" s="237"/>
      <c r="L102" s="242"/>
      <c r="M102" s="243"/>
      <c r="N102" s="244"/>
      <c r="O102" s="244"/>
      <c r="P102" s="244"/>
      <c r="Q102" s="244"/>
      <c r="R102" s="244"/>
      <c r="S102" s="244"/>
      <c r="T102" s="24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6" t="s">
        <v>137</v>
      </c>
      <c r="AU102" s="246" t="s">
        <v>82</v>
      </c>
      <c r="AV102" s="14" t="s">
        <v>82</v>
      </c>
      <c r="AW102" s="14" t="s">
        <v>33</v>
      </c>
      <c r="AX102" s="14" t="s">
        <v>72</v>
      </c>
      <c r="AY102" s="246" t="s">
        <v>123</v>
      </c>
    </row>
    <row r="103" s="14" customFormat="1">
      <c r="A103" s="14"/>
      <c r="B103" s="236"/>
      <c r="C103" s="237"/>
      <c r="D103" s="219" t="s">
        <v>137</v>
      </c>
      <c r="E103" s="238" t="s">
        <v>19</v>
      </c>
      <c r="F103" s="239" t="s">
        <v>143</v>
      </c>
      <c r="G103" s="237"/>
      <c r="H103" s="240">
        <v>-6.2089999999999996</v>
      </c>
      <c r="I103" s="241"/>
      <c r="J103" s="237"/>
      <c r="K103" s="237"/>
      <c r="L103" s="242"/>
      <c r="M103" s="243"/>
      <c r="N103" s="244"/>
      <c r="O103" s="244"/>
      <c r="P103" s="244"/>
      <c r="Q103" s="244"/>
      <c r="R103" s="244"/>
      <c r="S103" s="244"/>
      <c r="T103" s="24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6" t="s">
        <v>137</v>
      </c>
      <c r="AU103" s="246" t="s">
        <v>82</v>
      </c>
      <c r="AV103" s="14" t="s">
        <v>82</v>
      </c>
      <c r="AW103" s="14" t="s">
        <v>33</v>
      </c>
      <c r="AX103" s="14" t="s">
        <v>72</v>
      </c>
      <c r="AY103" s="246" t="s">
        <v>123</v>
      </c>
    </row>
    <row r="104" s="14" customFormat="1">
      <c r="A104" s="14"/>
      <c r="B104" s="236"/>
      <c r="C104" s="237"/>
      <c r="D104" s="219" t="s">
        <v>137</v>
      </c>
      <c r="E104" s="238" t="s">
        <v>19</v>
      </c>
      <c r="F104" s="239" t="s">
        <v>144</v>
      </c>
      <c r="G104" s="237"/>
      <c r="H104" s="240">
        <v>-5.7889999999999997</v>
      </c>
      <c r="I104" s="241"/>
      <c r="J104" s="237"/>
      <c r="K104" s="237"/>
      <c r="L104" s="242"/>
      <c r="M104" s="243"/>
      <c r="N104" s="244"/>
      <c r="O104" s="244"/>
      <c r="P104" s="244"/>
      <c r="Q104" s="244"/>
      <c r="R104" s="244"/>
      <c r="S104" s="244"/>
      <c r="T104" s="24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6" t="s">
        <v>137</v>
      </c>
      <c r="AU104" s="246" t="s">
        <v>82</v>
      </c>
      <c r="AV104" s="14" t="s">
        <v>82</v>
      </c>
      <c r="AW104" s="14" t="s">
        <v>33</v>
      </c>
      <c r="AX104" s="14" t="s">
        <v>72</v>
      </c>
      <c r="AY104" s="246" t="s">
        <v>123</v>
      </c>
    </row>
    <row r="105" s="14" customFormat="1">
      <c r="A105" s="14"/>
      <c r="B105" s="236"/>
      <c r="C105" s="237"/>
      <c r="D105" s="219" t="s">
        <v>137</v>
      </c>
      <c r="E105" s="238" t="s">
        <v>19</v>
      </c>
      <c r="F105" s="239" t="s">
        <v>145</v>
      </c>
      <c r="G105" s="237"/>
      <c r="H105" s="240">
        <v>46.927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137</v>
      </c>
      <c r="AU105" s="246" t="s">
        <v>82</v>
      </c>
      <c r="AV105" s="14" t="s">
        <v>82</v>
      </c>
      <c r="AW105" s="14" t="s">
        <v>33</v>
      </c>
      <c r="AX105" s="14" t="s">
        <v>72</v>
      </c>
      <c r="AY105" s="246" t="s">
        <v>123</v>
      </c>
    </row>
    <row r="106" s="14" customFormat="1">
      <c r="A106" s="14"/>
      <c r="B106" s="236"/>
      <c r="C106" s="237"/>
      <c r="D106" s="219" t="s">
        <v>137</v>
      </c>
      <c r="E106" s="238" t="s">
        <v>19</v>
      </c>
      <c r="F106" s="239" t="s">
        <v>141</v>
      </c>
      <c r="G106" s="237"/>
      <c r="H106" s="240">
        <v>3.2759999999999998</v>
      </c>
      <c r="I106" s="241"/>
      <c r="J106" s="237"/>
      <c r="K106" s="237"/>
      <c r="L106" s="242"/>
      <c r="M106" s="243"/>
      <c r="N106" s="244"/>
      <c r="O106" s="244"/>
      <c r="P106" s="244"/>
      <c r="Q106" s="244"/>
      <c r="R106" s="244"/>
      <c r="S106" s="244"/>
      <c r="T106" s="245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6" t="s">
        <v>137</v>
      </c>
      <c r="AU106" s="246" t="s">
        <v>82</v>
      </c>
      <c r="AV106" s="14" t="s">
        <v>82</v>
      </c>
      <c r="AW106" s="14" t="s">
        <v>33</v>
      </c>
      <c r="AX106" s="14" t="s">
        <v>72</v>
      </c>
      <c r="AY106" s="246" t="s">
        <v>123</v>
      </c>
    </row>
    <row r="107" s="14" customFormat="1">
      <c r="A107" s="14"/>
      <c r="B107" s="236"/>
      <c r="C107" s="237"/>
      <c r="D107" s="219" t="s">
        <v>137</v>
      </c>
      <c r="E107" s="238" t="s">
        <v>19</v>
      </c>
      <c r="F107" s="239" t="s">
        <v>142</v>
      </c>
      <c r="G107" s="237"/>
      <c r="H107" s="240">
        <v>-12.526</v>
      </c>
      <c r="I107" s="241"/>
      <c r="J107" s="237"/>
      <c r="K107" s="237"/>
      <c r="L107" s="242"/>
      <c r="M107" s="243"/>
      <c r="N107" s="244"/>
      <c r="O107" s="244"/>
      <c r="P107" s="244"/>
      <c r="Q107" s="244"/>
      <c r="R107" s="244"/>
      <c r="S107" s="244"/>
      <c r="T107" s="24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6" t="s">
        <v>137</v>
      </c>
      <c r="AU107" s="246" t="s">
        <v>82</v>
      </c>
      <c r="AV107" s="14" t="s">
        <v>82</v>
      </c>
      <c r="AW107" s="14" t="s">
        <v>33</v>
      </c>
      <c r="AX107" s="14" t="s">
        <v>72</v>
      </c>
      <c r="AY107" s="246" t="s">
        <v>123</v>
      </c>
    </row>
    <row r="108" s="14" customFormat="1">
      <c r="A108" s="14"/>
      <c r="B108" s="236"/>
      <c r="C108" s="237"/>
      <c r="D108" s="219" t="s">
        <v>137</v>
      </c>
      <c r="E108" s="238" t="s">
        <v>19</v>
      </c>
      <c r="F108" s="239" t="s">
        <v>146</v>
      </c>
      <c r="G108" s="237"/>
      <c r="H108" s="240">
        <v>-12.417999999999999</v>
      </c>
      <c r="I108" s="241"/>
      <c r="J108" s="237"/>
      <c r="K108" s="237"/>
      <c r="L108" s="242"/>
      <c r="M108" s="243"/>
      <c r="N108" s="244"/>
      <c r="O108" s="244"/>
      <c r="P108" s="244"/>
      <c r="Q108" s="244"/>
      <c r="R108" s="244"/>
      <c r="S108" s="244"/>
      <c r="T108" s="24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6" t="s">
        <v>137</v>
      </c>
      <c r="AU108" s="246" t="s">
        <v>82</v>
      </c>
      <c r="AV108" s="14" t="s">
        <v>82</v>
      </c>
      <c r="AW108" s="14" t="s">
        <v>33</v>
      </c>
      <c r="AX108" s="14" t="s">
        <v>72</v>
      </c>
      <c r="AY108" s="246" t="s">
        <v>123</v>
      </c>
    </row>
    <row r="109" s="14" customFormat="1">
      <c r="A109" s="14"/>
      <c r="B109" s="236"/>
      <c r="C109" s="237"/>
      <c r="D109" s="219" t="s">
        <v>137</v>
      </c>
      <c r="E109" s="238" t="s">
        <v>19</v>
      </c>
      <c r="F109" s="239" t="s">
        <v>144</v>
      </c>
      <c r="G109" s="237"/>
      <c r="H109" s="240">
        <v>-5.7889999999999997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137</v>
      </c>
      <c r="AU109" s="246" t="s">
        <v>82</v>
      </c>
      <c r="AV109" s="14" t="s">
        <v>82</v>
      </c>
      <c r="AW109" s="14" t="s">
        <v>33</v>
      </c>
      <c r="AX109" s="14" t="s">
        <v>72</v>
      </c>
      <c r="AY109" s="246" t="s">
        <v>123</v>
      </c>
    </row>
    <row r="110" s="14" customFormat="1">
      <c r="A110" s="14"/>
      <c r="B110" s="236"/>
      <c r="C110" s="237"/>
      <c r="D110" s="219" t="s">
        <v>137</v>
      </c>
      <c r="E110" s="238" t="s">
        <v>19</v>
      </c>
      <c r="F110" s="239" t="s">
        <v>147</v>
      </c>
      <c r="G110" s="237"/>
      <c r="H110" s="240">
        <v>46.594000000000001</v>
      </c>
      <c r="I110" s="241"/>
      <c r="J110" s="237"/>
      <c r="K110" s="237"/>
      <c r="L110" s="242"/>
      <c r="M110" s="243"/>
      <c r="N110" s="244"/>
      <c r="O110" s="244"/>
      <c r="P110" s="244"/>
      <c r="Q110" s="244"/>
      <c r="R110" s="244"/>
      <c r="S110" s="244"/>
      <c r="T110" s="24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6" t="s">
        <v>137</v>
      </c>
      <c r="AU110" s="246" t="s">
        <v>82</v>
      </c>
      <c r="AV110" s="14" t="s">
        <v>82</v>
      </c>
      <c r="AW110" s="14" t="s">
        <v>33</v>
      </c>
      <c r="AX110" s="14" t="s">
        <v>72</v>
      </c>
      <c r="AY110" s="246" t="s">
        <v>123</v>
      </c>
    </row>
    <row r="111" s="14" customFormat="1">
      <c r="A111" s="14"/>
      <c r="B111" s="236"/>
      <c r="C111" s="237"/>
      <c r="D111" s="219" t="s">
        <v>137</v>
      </c>
      <c r="E111" s="238" t="s">
        <v>19</v>
      </c>
      <c r="F111" s="239" t="s">
        <v>141</v>
      </c>
      <c r="G111" s="237"/>
      <c r="H111" s="240">
        <v>3.2759999999999998</v>
      </c>
      <c r="I111" s="241"/>
      <c r="J111" s="237"/>
      <c r="K111" s="237"/>
      <c r="L111" s="242"/>
      <c r="M111" s="243"/>
      <c r="N111" s="244"/>
      <c r="O111" s="244"/>
      <c r="P111" s="244"/>
      <c r="Q111" s="244"/>
      <c r="R111" s="244"/>
      <c r="S111" s="244"/>
      <c r="T111" s="24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6" t="s">
        <v>137</v>
      </c>
      <c r="AU111" s="246" t="s">
        <v>82</v>
      </c>
      <c r="AV111" s="14" t="s">
        <v>82</v>
      </c>
      <c r="AW111" s="14" t="s">
        <v>33</v>
      </c>
      <c r="AX111" s="14" t="s">
        <v>72</v>
      </c>
      <c r="AY111" s="246" t="s">
        <v>123</v>
      </c>
    </row>
    <row r="112" s="14" customFormat="1">
      <c r="A112" s="14"/>
      <c r="B112" s="236"/>
      <c r="C112" s="237"/>
      <c r="D112" s="219" t="s">
        <v>137</v>
      </c>
      <c r="E112" s="238" t="s">
        <v>19</v>
      </c>
      <c r="F112" s="239" t="s">
        <v>148</v>
      </c>
      <c r="G112" s="237"/>
      <c r="H112" s="240">
        <v>-12.637000000000001</v>
      </c>
      <c r="I112" s="241"/>
      <c r="J112" s="237"/>
      <c r="K112" s="237"/>
      <c r="L112" s="242"/>
      <c r="M112" s="243"/>
      <c r="N112" s="244"/>
      <c r="O112" s="244"/>
      <c r="P112" s="244"/>
      <c r="Q112" s="244"/>
      <c r="R112" s="244"/>
      <c r="S112" s="244"/>
      <c r="T112" s="24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6" t="s">
        <v>137</v>
      </c>
      <c r="AU112" s="246" t="s">
        <v>82</v>
      </c>
      <c r="AV112" s="14" t="s">
        <v>82</v>
      </c>
      <c r="AW112" s="14" t="s">
        <v>33</v>
      </c>
      <c r="AX112" s="14" t="s">
        <v>72</v>
      </c>
      <c r="AY112" s="246" t="s">
        <v>123</v>
      </c>
    </row>
    <row r="113" s="14" customFormat="1">
      <c r="A113" s="14"/>
      <c r="B113" s="236"/>
      <c r="C113" s="237"/>
      <c r="D113" s="219" t="s">
        <v>137</v>
      </c>
      <c r="E113" s="238" t="s">
        <v>19</v>
      </c>
      <c r="F113" s="239" t="s">
        <v>143</v>
      </c>
      <c r="G113" s="237"/>
      <c r="H113" s="240">
        <v>-6.2089999999999996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137</v>
      </c>
      <c r="AU113" s="246" t="s">
        <v>82</v>
      </c>
      <c r="AV113" s="14" t="s">
        <v>82</v>
      </c>
      <c r="AW113" s="14" t="s">
        <v>33</v>
      </c>
      <c r="AX113" s="14" t="s">
        <v>72</v>
      </c>
      <c r="AY113" s="246" t="s">
        <v>123</v>
      </c>
    </row>
    <row r="114" s="14" customFormat="1">
      <c r="A114" s="14"/>
      <c r="B114" s="236"/>
      <c r="C114" s="237"/>
      <c r="D114" s="219" t="s">
        <v>137</v>
      </c>
      <c r="E114" s="238" t="s">
        <v>19</v>
      </c>
      <c r="F114" s="239" t="s">
        <v>144</v>
      </c>
      <c r="G114" s="237"/>
      <c r="H114" s="240">
        <v>-5.7889999999999997</v>
      </c>
      <c r="I114" s="241"/>
      <c r="J114" s="237"/>
      <c r="K114" s="237"/>
      <c r="L114" s="242"/>
      <c r="M114" s="243"/>
      <c r="N114" s="244"/>
      <c r="O114" s="244"/>
      <c r="P114" s="244"/>
      <c r="Q114" s="244"/>
      <c r="R114" s="244"/>
      <c r="S114" s="244"/>
      <c r="T114" s="24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6" t="s">
        <v>137</v>
      </c>
      <c r="AU114" s="246" t="s">
        <v>82</v>
      </c>
      <c r="AV114" s="14" t="s">
        <v>82</v>
      </c>
      <c r="AW114" s="14" t="s">
        <v>33</v>
      </c>
      <c r="AX114" s="14" t="s">
        <v>72</v>
      </c>
      <c r="AY114" s="246" t="s">
        <v>123</v>
      </c>
    </row>
    <row r="115" s="14" customFormat="1">
      <c r="A115" s="14"/>
      <c r="B115" s="236"/>
      <c r="C115" s="237"/>
      <c r="D115" s="219" t="s">
        <v>137</v>
      </c>
      <c r="E115" s="238" t="s">
        <v>19</v>
      </c>
      <c r="F115" s="239" t="s">
        <v>149</v>
      </c>
      <c r="G115" s="237"/>
      <c r="H115" s="240">
        <v>135.976</v>
      </c>
      <c r="I115" s="241"/>
      <c r="J115" s="237"/>
      <c r="K115" s="237"/>
      <c r="L115" s="242"/>
      <c r="M115" s="243"/>
      <c r="N115" s="244"/>
      <c r="O115" s="244"/>
      <c r="P115" s="244"/>
      <c r="Q115" s="244"/>
      <c r="R115" s="244"/>
      <c r="S115" s="244"/>
      <c r="T115" s="245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6" t="s">
        <v>137</v>
      </c>
      <c r="AU115" s="246" t="s">
        <v>82</v>
      </c>
      <c r="AV115" s="14" t="s">
        <v>82</v>
      </c>
      <c r="AW115" s="14" t="s">
        <v>33</v>
      </c>
      <c r="AX115" s="14" t="s">
        <v>72</v>
      </c>
      <c r="AY115" s="246" t="s">
        <v>123</v>
      </c>
    </row>
    <row r="116" s="14" customFormat="1">
      <c r="A116" s="14"/>
      <c r="B116" s="236"/>
      <c r="C116" s="237"/>
      <c r="D116" s="219" t="s">
        <v>137</v>
      </c>
      <c r="E116" s="238" t="s">
        <v>19</v>
      </c>
      <c r="F116" s="239" t="s">
        <v>150</v>
      </c>
      <c r="G116" s="237"/>
      <c r="H116" s="240">
        <v>-37.689</v>
      </c>
      <c r="I116" s="241"/>
      <c r="J116" s="237"/>
      <c r="K116" s="237"/>
      <c r="L116" s="242"/>
      <c r="M116" s="243"/>
      <c r="N116" s="244"/>
      <c r="O116" s="244"/>
      <c r="P116" s="244"/>
      <c r="Q116" s="244"/>
      <c r="R116" s="244"/>
      <c r="S116" s="244"/>
      <c r="T116" s="24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6" t="s">
        <v>137</v>
      </c>
      <c r="AU116" s="246" t="s">
        <v>82</v>
      </c>
      <c r="AV116" s="14" t="s">
        <v>82</v>
      </c>
      <c r="AW116" s="14" t="s">
        <v>33</v>
      </c>
      <c r="AX116" s="14" t="s">
        <v>72</v>
      </c>
      <c r="AY116" s="246" t="s">
        <v>123</v>
      </c>
    </row>
    <row r="117" s="14" customFormat="1">
      <c r="A117" s="14"/>
      <c r="B117" s="236"/>
      <c r="C117" s="237"/>
      <c r="D117" s="219" t="s">
        <v>137</v>
      </c>
      <c r="E117" s="238" t="s">
        <v>19</v>
      </c>
      <c r="F117" s="239" t="s">
        <v>151</v>
      </c>
      <c r="G117" s="237"/>
      <c r="H117" s="240">
        <v>-2.7999999999999998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6" t="s">
        <v>137</v>
      </c>
      <c r="AU117" s="246" t="s">
        <v>82</v>
      </c>
      <c r="AV117" s="14" t="s">
        <v>82</v>
      </c>
      <c r="AW117" s="14" t="s">
        <v>33</v>
      </c>
      <c r="AX117" s="14" t="s">
        <v>72</v>
      </c>
      <c r="AY117" s="246" t="s">
        <v>123</v>
      </c>
    </row>
    <row r="118" s="14" customFormat="1">
      <c r="A118" s="14"/>
      <c r="B118" s="236"/>
      <c r="C118" s="237"/>
      <c r="D118" s="219" t="s">
        <v>137</v>
      </c>
      <c r="E118" s="238" t="s">
        <v>19</v>
      </c>
      <c r="F118" s="239" t="s">
        <v>152</v>
      </c>
      <c r="G118" s="237"/>
      <c r="H118" s="240">
        <v>-1.6000000000000001</v>
      </c>
      <c r="I118" s="241"/>
      <c r="J118" s="237"/>
      <c r="K118" s="237"/>
      <c r="L118" s="242"/>
      <c r="M118" s="243"/>
      <c r="N118" s="244"/>
      <c r="O118" s="244"/>
      <c r="P118" s="244"/>
      <c r="Q118" s="244"/>
      <c r="R118" s="244"/>
      <c r="S118" s="244"/>
      <c r="T118" s="24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6" t="s">
        <v>137</v>
      </c>
      <c r="AU118" s="246" t="s">
        <v>82</v>
      </c>
      <c r="AV118" s="14" t="s">
        <v>82</v>
      </c>
      <c r="AW118" s="14" t="s">
        <v>33</v>
      </c>
      <c r="AX118" s="14" t="s">
        <v>72</v>
      </c>
      <c r="AY118" s="246" t="s">
        <v>123</v>
      </c>
    </row>
    <row r="119" s="14" customFormat="1">
      <c r="A119" s="14"/>
      <c r="B119" s="236"/>
      <c r="C119" s="237"/>
      <c r="D119" s="219" t="s">
        <v>137</v>
      </c>
      <c r="E119" s="238" t="s">
        <v>19</v>
      </c>
      <c r="F119" s="239" t="s">
        <v>153</v>
      </c>
      <c r="G119" s="237"/>
      <c r="H119" s="240">
        <v>-20.817</v>
      </c>
      <c r="I119" s="241"/>
      <c r="J119" s="237"/>
      <c r="K119" s="237"/>
      <c r="L119" s="242"/>
      <c r="M119" s="243"/>
      <c r="N119" s="244"/>
      <c r="O119" s="244"/>
      <c r="P119" s="244"/>
      <c r="Q119" s="244"/>
      <c r="R119" s="244"/>
      <c r="S119" s="244"/>
      <c r="T119" s="24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6" t="s">
        <v>137</v>
      </c>
      <c r="AU119" s="246" t="s">
        <v>82</v>
      </c>
      <c r="AV119" s="14" t="s">
        <v>82</v>
      </c>
      <c r="AW119" s="14" t="s">
        <v>33</v>
      </c>
      <c r="AX119" s="14" t="s">
        <v>72</v>
      </c>
      <c r="AY119" s="246" t="s">
        <v>123</v>
      </c>
    </row>
    <row r="120" s="15" customFormat="1">
      <c r="A120" s="15"/>
      <c r="B120" s="247"/>
      <c r="C120" s="248"/>
      <c r="D120" s="219" t="s">
        <v>137</v>
      </c>
      <c r="E120" s="249" t="s">
        <v>19</v>
      </c>
      <c r="F120" s="250" t="s">
        <v>154</v>
      </c>
      <c r="G120" s="248"/>
      <c r="H120" s="251">
        <v>142.16</v>
      </c>
      <c r="I120" s="252"/>
      <c r="J120" s="248"/>
      <c r="K120" s="248"/>
      <c r="L120" s="253"/>
      <c r="M120" s="254"/>
      <c r="N120" s="255"/>
      <c r="O120" s="255"/>
      <c r="P120" s="255"/>
      <c r="Q120" s="255"/>
      <c r="R120" s="255"/>
      <c r="S120" s="255"/>
      <c r="T120" s="256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7" t="s">
        <v>137</v>
      </c>
      <c r="AU120" s="257" t="s">
        <v>82</v>
      </c>
      <c r="AV120" s="15" t="s">
        <v>131</v>
      </c>
      <c r="AW120" s="15" t="s">
        <v>33</v>
      </c>
      <c r="AX120" s="15" t="s">
        <v>80</v>
      </c>
      <c r="AY120" s="257" t="s">
        <v>123</v>
      </c>
    </row>
    <row r="121" s="12" customFormat="1" ht="22.8" customHeight="1">
      <c r="A121" s="12"/>
      <c r="B121" s="190"/>
      <c r="C121" s="191"/>
      <c r="D121" s="192" t="s">
        <v>71</v>
      </c>
      <c r="E121" s="204" t="s">
        <v>155</v>
      </c>
      <c r="F121" s="204" t="s">
        <v>156</v>
      </c>
      <c r="G121" s="191"/>
      <c r="H121" s="191"/>
      <c r="I121" s="194"/>
      <c r="J121" s="205">
        <f>BK121</f>
        <v>0</v>
      </c>
      <c r="K121" s="191"/>
      <c r="L121" s="196"/>
      <c r="M121" s="197"/>
      <c r="N121" s="198"/>
      <c r="O121" s="198"/>
      <c r="P121" s="199">
        <f>SUM(P122:P167)</f>
        <v>0</v>
      </c>
      <c r="Q121" s="198"/>
      <c r="R121" s="199">
        <f>SUM(R122:R167)</f>
        <v>0.0083999999999999995</v>
      </c>
      <c r="S121" s="198"/>
      <c r="T121" s="200">
        <f>SUM(T122:T167)</f>
        <v>0.60961600000000005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1" t="s">
        <v>80</v>
      </c>
      <c r="AT121" s="202" t="s">
        <v>71</v>
      </c>
      <c r="AU121" s="202" t="s">
        <v>80</v>
      </c>
      <c r="AY121" s="201" t="s">
        <v>123</v>
      </c>
      <c r="BK121" s="203">
        <f>SUM(BK122:BK167)</f>
        <v>0</v>
      </c>
    </row>
    <row r="122" s="2" customFormat="1" ht="33" customHeight="1">
      <c r="A122" s="40"/>
      <c r="B122" s="41"/>
      <c r="C122" s="206" t="s">
        <v>82</v>
      </c>
      <c r="D122" s="206" t="s">
        <v>126</v>
      </c>
      <c r="E122" s="207" t="s">
        <v>157</v>
      </c>
      <c r="F122" s="208" t="s">
        <v>158</v>
      </c>
      <c r="G122" s="209" t="s">
        <v>129</v>
      </c>
      <c r="H122" s="210">
        <v>40</v>
      </c>
      <c r="I122" s="211"/>
      <c r="J122" s="212">
        <f>ROUND(I122*H122,2)</f>
        <v>0</v>
      </c>
      <c r="K122" s="208" t="s">
        <v>130</v>
      </c>
      <c r="L122" s="46"/>
      <c r="M122" s="213" t="s">
        <v>19</v>
      </c>
      <c r="N122" s="214" t="s">
        <v>43</v>
      </c>
      <c r="O122" s="86"/>
      <c r="P122" s="215">
        <f>O122*H122</f>
        <v>0</v>
      </c>
      <c r="Q122" s="215">
        <v>0.00012999999999999999</v>
      </c>
      <c r="R122" s="215">
        <f>Q122*H122</f>
        <v>0.0051999999999999998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131</v>
      </c>
      <c r="AT122" s="217" t="s">
        <v>126</v>
      </c>
      <c r="AU122" s="217" t="s">
        <v>82</v>
      </c>
      <c r="AY122" s="19" t="s">
        <v>123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80</v>
      </c>
      <c r="BK122" s="218">
        <f>ROUND(I122*H122,2)</f>
        <v>0</v>
      </c>
      <c r="BL122" s="19" t="s">
        <v>131</v>
      </c>
      <c r="BM122" s="217" t="s">
        <v>159</v>
      </c>
    </row>
    <row r="123" s="2" customFormat="1">
      <c r="A123" s="40"/>
      <c r="B123" s="41"/>
      <c r="C123" s="42"/>
      <c r="D123" s="219" t="s">
        <v>133</v>
      </c>
      <c r="E123" s="42"/>
      <c r="F123" s="220" t="s">
        <v>160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133</v>
      </c>
      <c r="AU123" s="19" t="s">
        <v>82</v>
      </c>
    </row>
    <row r="124" s="2" customFormat="1">
      <c r="A124" s="40"/>
      <c r="B124" s="41"/>
      <c r="C124" s="42"/>
      <c r="D124" s="224" t="s">
        <v>135</v>
      </c>
      <c r="E124" s="42"/>
      <c r="F124" s="225" t="s">
        <v>161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135</v>
      </c>
      <c r="AU124" s="19" t="s">
        <v>82</v>
      </c>
    </row>
    <row r="125" s="14" customFormat="1">
      <c r="A125" s="14"/>
      <c r="B125" s="236"/>
      <c r="C125" s="237"/>
      <c r="D125" s="219" t="s">
        <v>137</v>
      </c>
      <c r="E125" s="238" t="s">
        <v>19</v>
      </c>
      <c r="F125" s="239" t="s">
        <v>162</v>
      </c>
      <c r="G125" s="237"/>
      <c r="H125" s="240">
        <v>40</v>
      </c>
      <c r="I125" s="241"/>
      <c r="J125" s="237"/>
      <c r="K125" s="237"/>
      <c r="L125" s="242"/>
      <c r="M125" s="243"/>
      <c r="N125" s="244"/>
      <c r="O125" s="244"/>
      <c r="P125" s="244"/>
      <c r="Q125" s="244"/>
      <c r="R125" s="244"/>
      <c r="S125" s="244"/>
      <c r="T125" s="24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6" t="s">
        <v>137</v>
      </c>
      <c r="AU125" s="246" t="s">
        <v>82</v>
      </c>
      <c r="AV125" s="14" t="s">
        <v>82</v>
      </c>
      <c r="AW125" s="14" t="s">
        <v>33</v>
      </c>
      <c r="AX125" s="14" t="s">
        <v>80</v>
      </c>
      <c r="AY125" s="246" t="s">
        <v>123</v>
      </c>
    </row>
    <row r="126" s="2" customFormat="1" ht="21.75" customHeight="1">
      <c r="A126" s="40"/>
      <c r="B126" s="41"/>
      <c r="C126" s="206" t="s">
        <v>163</v>
      </c>
      <c r="D126" s="206" t="s">
        <v>126</v>
      </c>
      <c r="E126" s="207" t="s">
        <v>164</v>
      </c>
      <c r="F126" s="208" t="s">
        <v>165</v>
      </c>
      <c r="G126" s="209" t="s">
        <v>166</v>
      </c>
      <c r="H126" s="210">
        <v>15</v>
      </c>
      <c r="I126" s="211"/>
      <c r="J126" s="212">
        <f>ROUND(I126*H126,2)</f>
        <v>0</v>
      </c>
      <c r="K126" s="208" t="s">
        <v>130</v>
      </c>
      <c r="L126" s="46"/>
      <c r="M126" s="213" t="s">
        <v>19</v>
      </c>
      <c r="N126" s="214" t="s">
        <v>43</v>
      </c>
      <c r="O126" s="86"/>
      <c r="P126" s="215">
        <f>O126*H126</f>
        <v>0</v>
      </c>
      <c r="Q126" s="215">
        <v>2.0000000000000002E-05</v>
      </c>
      <c r="R126" s="215">
        <f>Q126*H126</f>
        <v>0.00030000000000000003</v>
      </c>
      <c r="S126" s="215">
        <v>0.002</v>
      </c>
      <c r="T126" s="216">
        <f>S126*H126</f>
        <v>0.029999999999999999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131</v>
      </c>
      <c r="AT126" s="217" t="s">
        <v>126</v>
      </c>
      <c r="AU126" s="217" t="s">
        <v>82</v>
      </c>
      <c r="AY126" s="19" t="s">
        <v>123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80</v>
      </c>
      <c r="BK126" s="218">
        <f>ROUND(I126*H126,2)</f>
        <v>0</v>
      </c>
      <c r="BL126" s="19" t="s">
        <v>131</v>
      </c>
      <c r="BM126" s="217" t="s">
        <v>167</v>
      </c>
    </row>
    <row r="127" s="2" customFormat="1">
      <c r="A127" s="40"/>
      <c r="B127" s="41"/>
      <c r="C127" s="42"/>
      <c r="D127" s="219" t="s">
        <v>133</v>
      </c>
      <c r="E127" s="42"/>
      <c r="F127" s="220" t="s">
        <v>168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133</v>
      </c>
      <c r="AU127" s="19" t="s">
        <v>82</v>
      </c>
    </row>
    <row r="128" s="2" customFormat="1">
      <c r="A128" s="40"/>
      <c r="B128" s="41"/>
      <c r="C128" s="42"/>
      <c r="D128" s="224" t="s">
        <v>135</v>
      </c>
      <c r="E128" s="42"/>
      <c r="F128" s="225" t="s">
        <v>169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135</v>
      </c>
      <c r="AU128" s="19" t="s">
        <v>82</v>
      </c>
    </row>
    <row r="129" s="14" customFormat="1">
      <c r="A129" s="14"/>
      <c r="B129" s="236"/>
      <c r="C129" s="237"/>
      <c r="D129" s="219" t="s">
        <v>137</v>
      </c>
      <c r="E129" s="238" t="s">
        <v>19</v>
      </c>
      <c r="F129" s="239" t="s">
        <v>170</v>
      </c>
      <c r="G129" s="237"/>
      <c r="H129" s="240">
        <v>15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6" t="s">
        <v>137</v>
      </c>
      <c r="AU129" s="246" t="s">
        <v>82</v>
      </c>
      <c r="AV129" s="14" t="s">
        <v>82</v>
      </c>
      <c r="AW129" s="14" t="s">
        <v>33</v>
      </c>
      <c r="AX129" s="14" t="s">
        <v>80</v>
      </c>
      <c r="AY129" s="246" t="s">
        <v>123</v>
      </c>
    </row>
    <row r="130" s="2" customFormat="1" ht="24.15" customHeight="1">
      <c r="A130" s="40"/>
      <c r="B130" s="41"/>
      <c r="C130" s="206" t="s">
        <v>131</v>
      </c>
      <c r="D130" s="206" t="s">
        <v>126</v>
      </c>
      <c r="E130" s="207" t="s">
        <v>171</v>
      </c>
      <c r="F130" s="208" t="s">
        <v>172</v>
      </c>
      <c r="G130" s="209" t="s">
        <v>166</v>
      </c>
      <c r="H130" s="210">
        <v>20</v>
      </c>
      <c r="I130" s="211"/>
      <c r="J130" s="212">
        <f>ROUND(I130*H130,2)</f>
        <v>0</v>
      </c>
      <c r="K130" s="208" t="s">
        <v>130</v>
      </c>
      <c r="L130" s="46"/>
      <c r="M130" s="213" t="s">
        <v>19</v>
      </c>
      <c r="N130" s="214" t="s">
        <v>43</v>
      </c>
      <c r="O130" s="86"/>
      <c r="P130" s="215">
        <f>O130*H130</f>
        <v>0</v>
      </c>
      <c r="Q130" s="215">
        <v>2.0000000000000002E-05</v>
      </c>
      <c r="R130" s="215">
        <f>Q130*H130</f>
        <v>0.00040000000000000002</v>
      </c>
      <c r="S130" s="215">
        <v>0.0030000000000000001</v>
      </c>
      <c r="T130" s="216">
        <f>S130*H130</f>
        <v>0.059999999999999998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131</v>
      </c>
      <c r="AT130" s="217" t="s">
        <v>126</v>
      </c>
      <c r="AU130" s="217" t="s">
        <v>82</v>
      </c>
      <c r="AY130" s="19" t="s">
        <v>123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80</v>
      </c>
      <c r="BK130" s="218">
        <f>ROUND(I130*H130,2)</f>
        <v>0</v>
      </c>
      <c r="BL130" s="19" t="s">
        <v>131</v>
      </c>
      <c r="BM130" s="217" t="s">
        <v>173</v>
      </c>
    </row>
    <row r="131" s="2" customFormat="1">
      <c r="A131" s="40"/>
      <c r="B131" s="41"/>
      <c r="C131" s="42"/>
      <c r="D131" s="219" t="s">
        <v>133</v>
      </c>
      <c r="E131" s="42"/>
      <c r="F131" s="220" t="s">
        <v>174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133</v>
      </c>
      <c r="AU131" s="19" t="s">
        <v>82</v>
      </c>
    </row>
    <row r="132" s="2" customFormat="1">
      <c r="A132" s="40"/>
      <c r="B132" s="41"/>
      <c r="C132" s="42"/>
      <c r="D132" s="224" t="s">
        <v>135</v>
      </c>
      <c r="E132" s="42"/>
      <c r="F132" s="225" t="s">
        <v>175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135</v>
      </c>
      <c r="AU132" s="19" t="s">
        <v>82</v>
      </c>
    </row>
    <row r="133" s="14" customFormat="1">
      <c r="A133" s="14"/>
      <c r="B133" s="236"/>
      <c r="C133" s="237"/>
      <c r="D133" s="219" t="s">
        <v>137</v>
      </c>
      <c r="E133" s="238" t="s">
        <v>19</v>
      </c>
      <c r="F133" s="239" t="s">
        <v>176</v>
      </c>
      <c r="G133" s="237"/>
      <c r="H133" s="240">
        <v>20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6" t="s">
        <v>137</v>
      </c>
      <c r="AU133" s="246" t="s">
        <v>82</v>
      </c>
      <c r="AV133" s="14" t="s">
        <v>82</v>
      </c>
      <c r="AW133" s="14" t="s">
        <v>33</v>
      </c>
      <c r="AX133" s="14" t="s">
        <v>80</v>
      </c>
      <c r="AY133" s="246" t="s">
        <v>123</v>
      </c>
    </row>
    <row r="134" s="2" customFormat="1" ht="21.75" customHeight="1">
      <c r="A134" s="40"/>
      <c r="B134" s="41"/>
      <c r="C134" s="206" t="s">
        <v>177</v>
      </c>
      <c r="D134" s="206" t="s">
        <v>126</v>
      </c>
      <c r="E134" s="207" t="s">
        <v>178</v>
      </c>
      <c r="F134" s="208" t="s">
        <v>179</v>
      </c>
      <c r="G134" s="209" t="s">
        <v>166</v>
      </c>
      <c r="H134" s="210">
        <v>20</v>
      </c>
      <c r="I134" s="211"/>
      <c r="J134" s="212">
        <f>ROUND(I134*H134,2)</f>
        <v>0</v>
      </c>
      <c r="K134" s="208" t="s">
        <v>130</v>
      </c>
      <c r="L134" s="46"/>
      <c r="M134" s="213" t="s">
        <v>19</v>
      </c>
      <c r="N134" s="214" t="s">
        <v>43</v>
      </c>
      <c r="O134" s="86"/>
      <c r="P134" s="215">
        <f>O134*H134</f>
        <v>0</v>
      </c>
      <c r="Q134" s="215">
        <v>5.0000000000000002E-05</v>
      </c>
      <c r="R134" s="215">
        <f>Q134*H134</f>
        <v>0.001</v>
      </c>
      <c r="S134" s="215">
        <v>0.0030000000000000001</v>
      </c>
      <c r="T134" s="216">
        <f>S134*H134</f>
        <v>0.059999999999999998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131</v>
      </c>
      <c r="AT134" s="217" t="s">
        <v>126</v>
      </c>
      <c r="AU134" s="217" t="s">
        <v>82</v>
      </c>
      <c r="AY134" s="19" t="s">
        <v>123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80</v>
      </c>
      <c r="BK134" s="218">
        <f>ROUND(I134*H134,2)</f>
        <v>0</v>
      </c>
      <c r="BL134" s="19" t="s">
        <v>131</v>
      </c>
      <c r="BM134" s="217" t="s">
        <v>180</v>
      </c>
    </row>
    <row r="135" s="2" customFormat="1">
      <c r="A135" s="40"/>
      <c r="B135" s="41"/>
      <c r="C135" s="42"/>
      <c r="D135" s="219" t="s">
        <v>133</v>
      </c>
      <c r="E135" s="42"/>
      <c r="F135" s="220" t="s">
        <v>181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133</v>
      </c>
      <c r="AU135" s="19" t="s">
        <v>82</v>
      </c>
    </row>
    <row r="136" s="2" customFormat="1">
      <c r="A136" s="40"/>
      <c r="B136" s="41"/>
      <c r="C136" s="42"/>
      <c r="D136" s="224" t="s">
        <v>135</v>
      </c>
      <c r="E136" s="42"/>
      <c r="F136" s="225" t="s">
        <v>182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135</v>
      </c>
      <c r="AU136" s="19" t="s">
        <v>82</v>
      </c>
    </row>
    <row r="137" s="14" customFormat="1">
      <c r="A137" s="14"/>
      <c r="B137" s="236"/>
      <c r="C137" s="237"/>
      <c r="D137" s="219" t="s">
        <v>137</v>
      </c>
      <c r="E137" s="238" t="s">
        <v>19</v>
      </c>
      <c r="F137" s="239" t="s">
        <v>183</v>
      </c>
      <c r="G137" s="237"/>
      <c r="H137" s="240">
        <v>20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6" t="s">
        <v>137</v>
      </c>
      <c r="AU137" s="246" t="s">
        <v>82</v>
      </c>
      <c r="AV137" s="14" t="s">
        <v>82</v>
      </c>
      <c r="AW137" s="14" t="s">
        <v>33</v>
      </c>
      <c r="AX137" s="14" t="s">
        <v>80</v>
      </c>
      <c r="AY137" s="246" t="s">
        <v>123</v>
      </c>
    </row>
    <row r="138" s="2" customFormat="1" ht="21.75" customHeight="1">
      <c r="A138" s="40"/>
      <c r="B138" s="41"/>
      <c r="C138" s="206" t="s">
        <v>124</v>
      </c>
      <c r="D138" s="206" t="s">
        <v>126</v>
      </c>
      <c r="E138" s="207" t="s">
        <v>184</v>
      </c>
      <c r="F138" s="208" t="s">
        <v>185</v>
      </c>
      <c r="G138" s="209" t="s">
        <v>166</v>
      </c>
      <c r="H138" s="210">
        <v>30</v>
      </c>
      <c r="I138" s="211"/>
      <c r="J138" s="212">
        <f>ROUND(I138*H138,2)</f>
        <v>0</v>
      </c>
      <c r="K138" s="208" t="s">
        <v>130</v>
      </c>
      <c r="L138" s="46"/>
      <c r="M138" s="213" t="s">
        <v>19</v>
      </c>
      <c r="N138" s="214" t="s">
        <v>43</v>
      </c>
      <c r="O138" s="86"/>
      <c r="P138" s="215">
        <f>O138*H138</f>
        <v>0</v>
      </c>
      <c r="Q138" s="215">
        <v>5.0000000000000002E-05</v>
      </c>
      <c r="R138" s="215">
        <f>Q138*H138</f>
        <v>0.0015</v>
      </c>
      <c r="S138" s="215">
        <v>0.0030000000000000001</v>
      </c>
      <c r="T138" s="216">
        <f>S138*H138</f>
        <v>0.089999999999999997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131</v>
      </c>
      <c r="AT138" s="217" t="s">
        <v>126</v>
      </c>
      <c r="AU138" s="217" t="s">
        <v>82</v>
      </c>
      <c r="AY138" s="19" t="s">
        <v>123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80</v>
      </c>
      <c r="BK138" s="218">
        <f>ROUND(I138*H138,2)</f>
        <v>0</v>
      </c>
      <c r="BL138" s="19" t="s">
        <v>131</v>
      </c>
      <c r="BM138" s="217" t="s">
        <v>186</v>
      </c>
    </row>
    <row r="139" s="2" customFormat="1">
      <c r="A139" s="40"/>
      <c r="B139" s="41"/>
      <c r="C139" s="42"/>
      <c r="D139" s="219" t="s">
        <v>133</v>
      </c>
      <c r="E139" s="42"/>
      <c r="F139" s="220" t="s">
        <v>187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133</v>
      </c>
      <c r="AU139" s="19" t="s">
        <v>82</v>
      </c>
    </row>
    <row r="140" s="2" customFormat="1">
      <c r="A140" s="40"/>
      <c r="B140" s="41"/>
      <c r="C140" s="42"/>
      <c r="D140" s="224" t="s">
        <v>135</v>
      </c>
      <c r="E140" s="42"/>
      <c r="F140" s="225" t="s">
        <v>188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135</v>
      </c>
      <c r="AU140" s="19" t="s">
        <v>82</v>
      </c>
    </row>
    <row r="141" s="14" customFormat="1">
      <c r="A141" s="14"/>
      <c r="B141" s="236"/>
      <c r="C141" s="237"/>
      <c r="D141" s="219" t="s">
        <v>137</v>
      </c>
      <c r="E141" s="238" t="s">
        <v>19</v>
      </c>
      <c r="F141" s="239" t="s">
        <v>189</v>
      </c>
      <c r="G141" s="237"/>
      <c r="H141" s="240">
        <v>30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6" t="s">
        <v>137</v>
      </c>
      <c r="AU141" s="246" t="s">
        <v>82</v>
      </c>
      <c r="AV141" s="14" t="s">
        <v>82</v>
      </c>
      <c r="AW141" s="14" t="s">
        <v>33</v>
      </c>
      <c r="AX141" s="14" t="s">
        <v>80</v>
      </c>
      <c r="AY141" s="246" t="s">
        <v>123</v>
      </c>
    </row>
    <row r="142" s="2" customFormat="1" ht="24.15" customHeight="1">
      <c r="A142" s="40"/>
      <c r="B142" s="41"/>
      <c r="C142" s="206" t="s">
        <v>190</v>
      </c>
      <c r="D142" s="206" t="s">
        <v>126</v>
      </c>
      <c r="E142" s="207" t="s">
        <v>191</v>
      </c>
      <c r="F142" s="208" t="s">
        <v>192</v>
      </c>
      <c r="G142" s="209" t="s">
        <v>129</v>
      </c>
      <c r="H142" s="210">
        <v>142.16</v>
      </c>
      <c r="I142" s="211"/>
      <c r="J142" s="212">
        <f>ROUND(I142*H142,2)</f>
        <v>0</v>
      </c>
      <c r="K142" s="208" t="s">
        <v>130</v>
      </c>
      <c r="L142" s="46"/>
      <c r="M142" s="213" t="s">
        <v>19</v>
      </c>
      <c r="N142" s="214" t="s">
        <v>43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0.0025999999999999999</v>
      </c>
      <c r="T142" s="216">
        <f>S142*H142</f>
        <v>0.369616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131</v>
      </c>
      <c r="AT142" s="217" t="s">
        <v>126</v>
      </c>
      <c r="AU142" s="217" t="s">
        <v>82</v>
      </c>
      <c r="AY142" s="19" t="s">
        <v>123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80</v>
      </c>
      <c r="BK142" s="218">
        <f>ROUND(I142*H142,2)</f>
        <v>0</v>
      </c>
      <c r="BL142" s="19" t="s">
        <v>131</v>
      </c>
      <c r="BM142" s="217" t="s">
        <v>193</v>
      </c>
    </row>
    <row r="143" s="2" customFormat="1">
      <c r="A143" s="40"/>
      <c r="B143" s="41"/>
      <c r="C143" s="42"/>
      <c r="D143" s="219" t="s">
        <v>133</v>
      </c>
      <c r="E143" s="42"/>
      <c r="F143" s="220" t="s">
        <v>194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133</v>
      </c>
      <c r="AU143" s="19" t="s">
        <v>82</v>
      </c>
    </row>
    <row r="144" s="2" customFormat="1">
      <c r="A144" s="40"/>
      <c r="B144" s="41"/>
      <c r="C144" s="42"/>
      <c r="D144" s="224" t="s">
        <v>135</v>
      </c>
      <c r="E144" s="42"/>
      <c r="F144" s="225" t="s">
        <v>195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135</v>
      </c>
      <c r="AU144" s="19" t="s">
        <v>82</v>
      </c>
    </row>
    <row r="145" s="13" customFormat="1">
      <c r="A145" s="13"/>
      <c r="B145" s="226"/>
      <c r="C145" s="227"/>
      <c r="D145" s="219" t="s">
        <v>137</v>
      </c>
      <c r="E145" s="228" t="s">
        <v>19</v>
      </c>
      <c r="F145" s="229" t="s">
        <v>138</v>
      </c>
      <c r="G145" s="227"/>
      <c r="H145" s="228" t="s">
        <v>19</v>
      </c>
      <c r="I145" s="230"/>
      <c r="J145" s="227"/>
      <c r="K145" s="227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137</v>
      </c>
      <c r="AU145" s="235" t="s">
        <v>82</v>
      </c>
      <c r="AV145" s="13" t="s">
        <v>80</v>
      </c>
      <c r="AW145" s="13" t="s">
        <v>33</v>
      </c>
      <c r="AX145" s="13" t="s">
        <v>72</v>
      </c>
      <c r="AY145" s="235" t="s">
        <v>123</v>
      </c>
    </row>
    <row r="146" s="13" customFormat="1">
      <c r="A146" s="13"/>
      <c r="B146" s="226"/>
      <c r="C146" s="227"/>
      <c r="D146" s="219" t="s">
        <v>137</v>
      </c>
      <c r="E146" s="228" t="s">
        <v>19</v>
      </c>
      <c r="F146" s="229" t="s">
        <v>139</v>
      </c>
      <c r="G146" s="227"/>
      <c r="H146" s="228" t="s">
        <v>19</v>
      </c>
      <c r="I146" s="230"/>
      <c r="J146" s="227"/>
      <c r="K146" s="227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137</v>
      </c>
      <c r="AU146" s="235" t="s">
        <v>82</v>
      </c>
      <c r="AV146" s="13" t="s">
        <v>80</v>
      </c>
      <c r="AW146" s="13" t="s">
        <v>33</v>
      </c>
      <c r="AX146" s="13" t="s">
        <v>72</v>
      </c>
      <c r="AY146" s="235" t="s">
        <v>123</v>
      </c>
    </row>
    <row r="147" s="14" customFormat="1">
      <c r="A147" s="14"/>
      <c r="B147" s="236"/>
      <c r="C147" s="237"/>
      <c r="D147" s="219" t="s">
        <v>137</v>
      </c>
      <c r="E147" s="238" t="s">
        <v>19</v>
      </c>
      <c r="F147" s="239" t="s">
        <v>140</v>
      </c>
      <c r="G147" s="237"/>
      <c r="H147" s="240">
        <v>45.633000000000003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6" t="s">
        <v>137</v>
      </c>
      <c r="AU147" s="246" t="s">
        <v>82</v>
      </c>
      <c r="AV147" s="14" t="s">
        <v>82</v>
      </c>
      <c r="AW147" s="14" t="s">
        <v>33</v>
      </c>
      <c r="AX147" s="14" t="s">
        <v>72</v>
      </c>
      <c r="AY147" s="246" t="s">
        <v>123</v>
      </c>
    </row>
    <row r="148" s="14" customFormat="1">
      <c r="A148" s="14"/>
      <c r="B148" s="236"/>
      <c r="C148" s="237"/>
      <c r="D148" s="219" t="s">
        <v>137</v>
      </c>
      <c r="E148" s="238" t="s">
        <v>19</v>
      </c>
      <c r="F148" s="239" t="s">
        <v>141</v>
      </c>
      <c r="G148" s="237"/>
      <c r="H148" s="240">
        <v>3.2759999999999998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6" t="s">
        <v>137</v>
      </c>
      <c r="AU148" s="246" t="s">
        <v>82</v>
      </c>
      <c r="AV148" s="14" t="s">
        <v>82</v>
      </c>
      <c r="AW148" s="14" t="s">
        <v>33</v>
      </c>
      <c r="AX148" s="14" t="s">
        <v>72</v>
      </c>
      <c r="AY148" s="246" t="s">
        <v>123</v>
      </c>
    </row>
    <row r="149" s="14" customFormat="1">
      <c r="A149" s="14"/>
      <c r="B149" s="236"/>
      <c r="C149" s="237"/>
      <c r="D149" s="219" t="s">
        <v>137</v>
      </c>
      <c r="E149" s="238" t="s">
        <v>19</v>
      </c>
      <c r="F149" s="239" t="s">
        <v>142</v>
      </c>
      <c r="G149" s="237"/>
      <c r="H149" s="240">
        <v>-12.526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6" t="s">
        <v>137</v>
      </c>
      <c r="AU149" s="246" t="s">
        <v>82</v>
      </c>
      <c r="AV149" s="14" t="s">
        <v>82</v>
      </c>
      <c r="AW149" s="14" t="s">
        <v>33</v>
      </c>
      <c r="AX149" s="14" t="s">
        <v>72</v>
      </c>
      <c r="AY149" s="246" t="s">
        <v>123</v>
      </c>
    </row>
    <row r="150" s="14" customFormat="1">
      <c r="A150" s="14"/>
      <c r="B150" s="236"/>
      <c r="C150" s="237"/>
      <c r="D150" s="219" t="s">
        <v>137</v>
      </c>
      <c r="E150" s="238" t="s">
        <v>19</v>
      </c>
      <c r="F150" s="239" t="s">
        <v>143</v>
      </c>
      <c r="G150" s="237"/>
      <c r="H150" s="240">
        <v>-6.2089999999999996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6" t="s">
        <v>137</v>
      </c>
      <c r="AU150" s="246" t="s">
        <v>82</v>
      </c>
      <c r="AV150" s="14" t="s">
        <v>82</v>
      </c>
      <c r="AW150" s="14" t="s">
        <v>33</v>
      </c>
      <c r="AX150" s="14" t="s">
        <v>72</v>
      </c>
      <c r="AY150" s="246" t="s">
        <v>123</v>
      </c>
    </row>
    <row r="151" s="14" customFormat="1">
      <c r="A151" s="14"/>
      <c r="B151" s="236"/>
      <c r="C151" s="237"/>
      <c r="D151" s="219" t="s">
        <v>137</v>
      </c>
      <c r="E151" s="238" t="s">
        <v>19</v>
      </c>
      <c r="F151" s="239" t="s">
        <v>144</v>
      </c>
      <c r="G151" s="237"/>
      <c r="H151" s="240">
        <v>-5.7889999999999997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6" t="s">
        <v>137</v>
      </c>
      <c r="AU151" s="246" t="s">
        <v>82</v>
      </c>
      <c r="AV151" s="14" t="s">
        <v>82</v>
      </c>
      <c r="AW151" s="14" t="s">
        <v>33</v>
      </c>
      <c r="AX151" s="14" t="s">
        <v>72</v>
      </c>
      <c r="AY151" s="246" t="s">
        <v>123</v>
      </c>
    </row>
    <row r="152" s="14" customFormat="1">
      <c r="A152" s="14"/>
      <c r="B152" s="236"/>
      <c r="C152" s="237"/>
      <c r="D152" s="219" t="s">
        <v>137</v>
      </c>
      <c r="E152" s="238" t="s">
        <v>19</v>
      </c>
      <c r="F152" s="239" t="s">
        <v>145</v>
      </c>
      <c r="G152" s="237"/>
      <c r="H152" s="240">
        <v>46.927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6" t="s">
        <v>137</v>
      </c>
      <c r="AU152" s="246" t="s">
        <v>82</v>
      </c>
      <c r="AV152" s="14" t="s">
        <v>82</v>
      </c>
      <c r="AW152" s="14" t="s">
        <v>33</v>
      </c>
      <c r="AX152" s="14" t="s">
        <v>72</v>
      </c>
      <c r="AY152" s="246" t="s">
        <v>123</v>
      </c>
    </row>
    <row r="153" s="14" customFormat="1">
      <c r="A153" s="14"/>
      <c r="B153" s="236"/>
      <c r="C153" s="237"/>
      <c r="D153" s="219" t="s">
        <v>137</v>
      </c>
      <c r="E153" s="238" t="s">
        <v>19</v>
      </c>
      <c r="F153" s="239" t="s">
        <v>141</v>
      </c>
      <c r="G153" s="237"/>
      <c r="H153" s="240">
        <v>3.2759999999999998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6" t="s">
        <v>137</v>
      </c>
      <c r="AU153" s="246" t="s">
        <v>82</v>
      </c>
      <c r="AV153" s="14" t="s">
        <v>82</v>
      </c>
      <c r="AW153" s="14" t="s">
        <v>33</v>
      </c>
      <c r="AX153" s="14" t="s">
        <v>72</v>
      </c>
      <c r="AY153" s="246" t="s">
        <v>123</v>
      </c>
    </row>
    <row r="154" s="14" customFormat="1">
      <c r="A154" s="14"/>
      <c r="B154" s="236"/>
      <c r="C154" s="237"/>
      <c r="D154" s="219" t="s">
        <v>137</v>
      </c>
      <c r="E154" s="238" t="s">
        <v>19</v>
      </c>
      <c r="F154" s="239" t="s">
        <v>142</v>
      </c>
      <c r="G154" s="237"/>
      <c r="H154" s="240">
        <v>-12.526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6" t="s">
        <v>137</v>
      </c>
      <c r="AU154" s="246" t="s">
        <v>82</v>
      </c>
      <c r="AV154" s="14" t="s">
        <v>82</v>
      </c>
      <c r="AW154" s="14" t="s">
        <v>33</v>
      </c>
      <c r="AX154" s="14" t="s">
        <v>72</v>
      </c>
      <c r="AY154" s="246" t="s">
        <v>123</v>
      </c>
    </row>
    <row r="155" s="14" customFormat="1">
      <c r="A155" s="14"/>
      <c r="B155" s="236"/>
      <c r="C155" s="237"/>
      <c r="D155" s="219" t="s">
        <v>137</v>
      </c>
      <c r="E155" s="238" t="s">
        <v>19</v>
      </c>
      <c r="F155" s="239" t="s">
        <v>146</v>
      </c>
      <c r="G155" s="237"/>
      <c r="H155" s="240">
        <v>-12.417999999999999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6" t="s">
        <v>137</v>
      </c>
      <c r="AU155" s="246" t="s">
        <v>82</v>
      </c>
      <c r="AV155" s="14" t="s">
        <v>82</v>
      </c>
      <c r="AW155" s="14" t="s">
        <v>33</v>
      </c>
      <c r="AX155" s="14" t="s">
        <v>72</v>
      </c>
      <c r="AY155" s="246" t="s">
        <v>123</v>
      </c>
    </row>
    <row r="156" s="14" customFormat="1">
      <c r="A156" s="14"/>
      <c r="B156" s="236"/>
      <c r="C156" s="237"/>
      <c r="D156" s="219" t="s">
        <v>137</v>
      </c>
      <c r="E156" s="238" t="s">
        <v>19</v>
      </c>
      <c r="F156" s="239" t="s">
        <v>144</v>
      </c>
      <c r="G156" s="237"/>
      <c r="H156" s="240">
        <v>-5.7889999999999997</v>
      </c>
      <c r="I156" s="241"/>
      <c r="J156" s="237"/>
      <c r="K156" s="237"/>
      <c r="L156" s="242"/>
      <c r="M156" s="243"/>
      <c r="N156" s="244"/>
      <c r="O156" s="244"/>
      <c r="P156" s="244"/>
      <c r="Q156" s="244"/>
      <c r="R156" s="244"/>
      <c r="S156" s="244"/>
      <c r="T156" s="24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6" t="s">
        <v>137</v>
      </c>
      <c r="AU156" s="246" t="s">
        <v>82</v>
      </c>
      <c r="AV156" s="14" t="s">
        <v>82</v>
      </c>
      <c r="AW156" s="14" t="s">
        <v>33</v>
      </c>
      <c r="AX156" s="14" t="s">
        <v>72</v>
      </c>
      <c r="AY156" s="246" t="s">
        <v>123</v>
      </c>
    </row>
    <row r="157" s="14" customFormat="1">
      <c r="A157" s="14"/>
      <c r="B157" s="236"/>
      <c r="C157" s="237"/>
      <c r="D157" s="219" t="s">
        <v>137</v>
      </c>
      <c r="E157" s="238" t="s">
        <v>19</v>
      </c>
      <c r="F157" s="239" t="s">
        <v>147</v>
      </c>
      <c r="G157" s="237"/>
      <c r="H157" s="240">
        <v>46.594000000000001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6" t="s">
        <v>137</v>
      </c>
      <c r="AU157" s="246" t="s">
        <v>82</v>
      </c>
      <c r="AV157" s="14" t="s">
        <v>82</v>
      </c>
      <c r="AW157" s="14" t="s">
        <v>33</v>
      </c>
      <c r="AX157" s="14" t="s">
        <v>72</v>
      </c>
      <c r="AY157" s="246" t="s">
        <v>123</v>
      </c>
    </row>
    <row r="158" s="14" customFormat="1">
      <c r="A158" s="14"/>
      <c r="B158" s="236"/>
      <c r="C158" s="237"/>
      <c r="D158" s="219" t="s">
        <v>137</v>
      </c>
      <c r="E158" s="238" t="s">
        <v>19</v>
      </c>
      <c r="F158" s="239" t="s">
        <v>141</v>
      </c>
      <c r="G158" s="237"/>
      <c r="H158" s="240">
        <v>3.2759999999999998</v>
      </c>
      <c r="I158" s="241"/>
      <c r="J158" s="237"/>
      <c r="K158" s="237"/>
      <c r="L158" s="242"/>
      <c r="M158" s="243"/>
      <c r="N158" s="244"/>
      <c r="O158" s="244"/>
      <c r="P158" s="244"/>
      <c r="Q158" s="244"/>
      <c r="R158" s="244"/>
      <c r="S158" s="244"/>
      <c r="T158" s="24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6" t="s">
        <v>137</v>
      </c>
      <c r="AU158" s="246" t="s">
        <v>82</v>
      </c>
      <c r="AV158" s="14" t="s">
        <v>82</v>
      </c>
      <c r="AW158" s="14" t="s">
        <v>33</v>
      </c>
      <c r="AX158" s="14" t="s">
        <v>72</v>
      </c>
      <c r="AY158" s="246" t="s">
        <v>123</v>
      </c>
    </row>
    <row r="159" s="14" customFormat="1">
      <c r="A159" s="14"/>
      <c r="B159" s="236"/>
      <c r="C159" s="237"/>
      <c r="D159" s="219" t="s">
        <v>137</v>
      </c>
      <c r="E159" s="238" t="s">
        <v>19</v>
      </c>
      <c r="F159" s="239" t="s">
        <v>148</v>
      </c>
      <c r="G159" s="237"/>
      <c r="H159" s="240">
        <v>-12.637000000000001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6" t="s">
        <v>137</v>
      </c>
      <c r="AU159" s="246" t="s">
        <v>82</v>
      </c>
      <c r="AV159" s="14" t="s">
        <v>82</v>
      </c>
      <c r="AW159" s="14" t="s">
        <v>33</v>
      </c>
      <c r="AX159" s="14" t="s">
        <v>72</v>
      </c>
      <c r="AY159" s="246" t="s">
        <v>123</v>
      </c>
    </row>
    <row r="160" s="14" customFormat="1">
      <c r="A160" s="14"/>
      <c r="B160" s="236"/>
      <c r="C160" s="237"/>
      <c r="D160" s="219" t="s">
        <v>137</v>
      </c>
      <c r="E160" s="238" t="s">
        <v>19</v>
      </c>
      <c r="F160" s="239" t="s">
        <v>143</v>
      </c>
      <c r="G160" s="237"/>
      <c r="H160" s="240">
        <v>-6.2089999999999996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6" t="s">
        <v>137</v>
      </c>
      <c r="AU160" s="246" t="s">
        <v>82</v>
      </c>
      <c r="AV160" s="14" t="s">
        <v>82</v>
      </c>
      <c r="AW160" s="14" t="s">
        <v>33</v>
      </c>
      <c r="AX160" s="14" t="s">
        <v>72</v>
      </c>
      <c r="AY160" s="246" t="s">
        <v>123</v>
      </c>
    </row>
    <row r="161" s="14" customFormat="1">
      <c r="A161" s="14"/>
      <c r="B161" s="236"/>
      <c r="C161" s="237"/>
      <c r="D161" s="219" t="s">
        <v>137</v>
      </c>
      <c r="E161" s="238" t="s">
        <v>19</v>
      </c>
      <c r="F161" s="239" t="s">
        <v>144</v>
      </c>
      <c r="G161" s="237"/>
      <c r="H161" s="240">
        <v>-5.7889999999999997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6" t="s">
        <v>137</v>
      </c>
      <c r="AU161" s="246" t="s">
        <v>82</v>
      </c>
      <c r="AV161" s="14" t="s">
        <v>82</v>
      </c>
      <c r="AW161" s="14" t="s">
        <v>33</v>
      </c>
      <c r="AX161" s="14" t="s">
        <v>72</v>
      </c>
      <c r="AY161" s="246" t="s">
        <v>123</v>
      </c>
    </row>
    <row r="162" s="14" customFormat="1">
      <c r="A162" s="14"/>
      <c r="B162" s="236"/>
      <c r="C162" s="237"/>
      <c r="D162" s="219" t="s">
        <v>137</v>
      </c>
      <c r="E162" s="238" t="s">
        <v>19</v>
      </c>
      <c r="F162" s="239" t="s">
        <v>149</v>
      </c>
      <c r="G162" s="237"/>
      <c r="H162" s="240">
        <v>135.976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6" t="s">
        <v>137</v>
      </c>
      <c r="AU162" s="246" t="s">
        <v>82</v>
      </c>
      <c r="AV162" s="14" t="s">
        <v>82</v>
      </c>
      <c r="AW162" s="14" t="s">
        <v>33</v>
      </c>
      <c r="AX162" s="14" t="s">
        <v>72</v>
      </c>
      <c r="AY162" s="246" t="s">
        <v>123</v>
      </c>
    </row>
    <row r="163" s="14" customFormat="1">
      <c r="A163" s="14"/>
      <c r="B163" s="236"/>
      <c r="C163" s="237"/>
      <c r="D163" s="219" t="s">
        <v>137</v>
      </c>
      <c r="E163" s="238" t="s">
        <v>19</v>
      </c>
      <c r="F163" s="239" t="s">
        <v>150</v>
      </c>
      <c r="G163" s="237"/>
      <c r="H163" s="240">
        <v>-37.689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6" t="s">
        <v>137</v>
      </c>
      <c r="AU163" s="246" t="s">
        <v>82</v>
      </c>
      <c r="AV163" s="14" t="s">
        <v>82</v>
      </c>
      <c r="AW163" s="14" t="s">
        <v>33</v>
      </c>
      <c r="AX163" s="14" t="s">
        <v>72</v>
      </c>
      <c r="AY163" s="246" t="s">
        <v>123</v>
      </c>
    </row>
    <row r="164" s="14" customFormat="1">
      <c r="A164" s="14"/>
      <c r="B164" s="236"/>
      <c r="C164" s="237"/>
      <c r="D164" s="219" t="s">
        <v>137</v>
      </c>
      <c r="E164" s="238" t="s">
        <v>19</v>
      </c>
      <c r="F164" s="239" t="s">
        <v>151</v>
      </c>
      <c r="G164" s="237"/>
      <c r="H164" s="240">
        <v>-2.7999999999999998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6" t="s">
        <v>137</v>
      </c>
      <c r="AU164" s="246" t="s">
        <v>82</v>
      </c>
      <c r="AV164" s="14" t="s">
        <v>82</v>
      </c>
      <c r="AW164" s="14" t="s">
        <v>33</v>
      </c>
      <c r="AX164" s="14" t="s">
        <v>72</v>
      </c>
      <c r="AY164" s="246" t="s">
        <v>123</v>
      </c>
    </row>
    <row r="165" s="14" customFormat="1">
      <c r="A165" s="14"/>
      <c r="B165" s="236"/>
      <c r="C165" s="237"/>
      <c r="D165" s="219" t="s">
        <v>137</v>
      </c>
      <c r="E165" s="238" t="s">
        <v>19</v>
      </c>
      <c r="F165" s="239" t="s">
        <v>152</v>
      </c>
      <c r="G165" s="237"/>
      <c r="H165" s="240">
        <v>-1.6000000000000001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6" t="s">
        <v>137</v>
      </c>
      <c r="AU165" s="246" t="s">
        <v>82</v>
      </c>
      <c r="AV165" s="14" t="s">
        <v>82</v>
      </c>
      <c r="AW165" s="14" t="s">
        <v>33</v>
      </c>
      <c r="AX165" s="14" t="s">
        <v>72</v>
      </c>
      <c r="AY165" s="246" t="s">
        <v>123</v>
      </c>
    </row>
    <row r="166" s="14" customFormat="1">
      <c r="A166" s="14"/>
      <c r="B166" s="236"/>
      <c r="C166" s="237"/>
      <c r="D166" s="219" t="s">
        <v>137</v>
      </c>
      <c r="E166" s="238" t="s">
        <v>19</v>
      </c>
      <c r="F166" s="239" t="s">
        <v>153</v>
      </c>
      <c r="G166" s="237"/>
      <c r="H166" s="240">
        <v>-20.817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6" t="s">
        <v>137</v>
      </c>
      <c r="AU166" s="246" t="s">
        <v>82</v>
      </c>
      <c r="AV166" s="14" t="s">
        <v>82</v>
      </c>
      <c r="AW166" s="14" t="s">
        <v>33</v>
      </c>
      <c r="AX166" s="14" t="s">
        <v>72</v>
      </c>
      <c r="AY166" s="246" t="s">
        <v>123</v>
      </c>
    </row>
    <row r="167" s="15" customFormat="1">
      <c r="A167" s="15"/>
      <c r="B167" s="247"/>
      <c r="C167" s="248"/>
      <c r="D167" s="219" t="s">
        <v>137</v>
      </c>
      <c r="E167" s="249" t="s">
        <v>19</v>
      </c>
      <c r="F167" s="250" t="s">
        <v>154</v>
      </c>
      <c r="G167" s="248"/>
      <c r="H167" s="251">
        <v>142.16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57" t="s">
        <v>137</v>
      </c>
      <c r="AU167" s="257" t="s">
        <v>82</v>
      </c>
      <c r="AV167" s="15" t="s">
        <v>131</v>
      </c>
      <c r="AW167" s="15" t="s">
        <v>33</v>
      </c>
      <c r="AX167" s="15" t="s">
        <v>80</v>
      </c>
      <c r="AY167" s="257" t="s">
        <v>123</v>
      </c>
    </row>
    <row r="168" s="12" customFormat="1" ht="22.8" customHeight="1">
      <c r="A168" s="12"/>
      <c r="B168" s="190"/>
      <c r="C168" s="191"/>
      <c r="D168" s="192" t="s">
        <v>71</v>
      </c>
      <c r="E168" s="204" t="s">
        <v>196</v>
      </c>
      <c r="F168" s="204" t="s">
        <v>197</v>
      </c>
      <c r="G168" s="191"/>
      <c r="H168" s="191"/>
      <c r="I168" s="194"/>
      <c r="J168" s="205">
        <f>BK168</f>
        <v>0</v>
      </c>
      <c r="K168" s="191"/>
      <c r="L168" s="196"/>
      <c r="M168" s="197"/>
      <c r="N168" s="198"/>
      <c r="O168" s="198"/>
      <c r="P168" s="199">
        <f>SUM(P169:P181)</f>
        <v>0</v>
      </c>
      <c r="Q168" s="198"/>
      <c r="R168" s="199">
        <f>SUM(R169:R181)</f>
        <v>0</v>
      </c>
      <c r="S168" s="198"/>
      <c r="T168" s="200">
        <f>SUM(T169:T181)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1" t="s">
        <v>80</v>
      </c>
      <c r="AT168" s="202" t="s">
        <v>71</v>
      </c>
      <c r="AU168" s="202" t="s">
        <v>80</v>
      </c>
      <c r="AY168" s="201" t="s">
        <v>123</v>
      </c>
      <c r="BK168" s="203">
        <f>SUM(BK169:BK181)</f>
        <v>0</v>
      </c>
    </row>
    <row r="169" s="2" customFormat="1" ht="24.15" customHeight="1">
      <c r="A169" s="40"/>
      <c r="B169" s="41"/>
      <c r="C169" s="206" t="s">
        <v>198</v>
      </c>
      <c r="D169" s="206" t="s">
        <v>126</v>
      </c>
      <c r="E169" s="207" t="s">
        <v>199</v>
      </c>
      <c r="F169" s="208" t="s">
        <v>200</v>
      </c>
      <c r="G169" s="209" t="s">
        <v>201</v>
      </c>
      <c r="H169" s="210">
        <v>2.8069999999999999</v>
      </c>
      <c r="I169" s="211"/>
      <c r="J169" s="212">
        <f>ROUND(I169*H169,2)</f>
        <v>0</v>
      </c>
      <c r="K169" s="208" t="s">
        <v>130</v>
      </c>
      <c r="L169" s="46"/>
      <c r="M169" s="213" t="s">
        <v>19</v>
      </c>
      <c r="N169" s="214" t="s">
        <v>43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131</v>
      </c>
      <c r="AT169" s="217" t="s">
        <v>126</v>
      </c>
      <c r="AU169" s="217" t="s">
        <v>82</v>
      </c>
      <c r="AY169" s="19" t="s">
        <v>123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131</v>
      </c>
      <c r="BM169" s="217" t="s">
        <v>202</v>
      </c>
    </row>
    <row r="170" s="2" customFormat="1">
      <c r="A170" s="40"/>
      <c r="B170" s="41"/>
      <c r="C170" s="42"/>
      <c r="D170" s="219" t="s">
        <v>133</v>
      </c>
      <c r="E170" s="42"/>
      <c r="F170" s="220" t="s">
        <v>203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133</v>
      </c>
      <c r="AU170" s="19" t="s">
        <v>82</v>
      </c>
    </row>
    <row r="171" s="2" customFormat="1">
      <c r="A171" s="40"/>
      <c r="B171" s="41"/>
      <c r="C171" s="42"/>
      <c r="D171" s="224" t="s">
        <v>135</v>
      </c>
      <c r="E171" s="42"/>
      <c r="F171" s="225" t="s">
        <v>204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135</v>
      </c>
      <c r="AU171" s="19" t="s">
        <v>82</v>
      </c>
    </row>
    <row r="172" s="2" customFormat="1" ht="24.15" customHeight="1">
      <c r="A172" s="40"/>
      <c r="B172" s="41"/>
      <c r="C172" s="206" t="s">
        <v>155</v>
      </c>
      <c r="D172" s="206" t="s">
        <v>126</v>
      </c>
      <c r="E172" s="207" t="s">
        <v>205</v>
      </c>
      <c r="F172" s="208" t="s">
        <v>206</v>
      </c>
      <c r="G172" s="209" t="s">
        <v>201</v>
      </c>
      <c r="H172" s="210">
        <v>2.8069999999999999</v>
      </c>
      <c r="I172" s="211"/>
      <c r="J172" s="212">
        <f>ROUND(I172*H172,2)</f>
        <v>0</v>
      </c>
      <c r="K172" s="208" t="s">
        <v>130</v>
      </c>
      <c r="L172" s="46"/>
      <c r="M172" s="213" t="s">
        <v>19</v>
      </c>
      <c r="N172" s="214" t="s">
        <v>43</v>
      </c>
      <c r="O172" s="86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131</v>
      </c>
      <c r="AT172" s="217" t="s">
        <v>126</v>
      </c>
      <c r="AU172" s="217" t="s">
        <v>82</v>
      </c>
      <c r="AY172" s="19" t="s">
        <v>123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80</v>
      </c>
      <c r="BK172" s="218">
        <f>ROUND(I172*H172,2)</f>
        <v>0</v>
      </c>
      <c r="BL172" s="19" t="s">
        <v>131</v>
      </c>
      <c r="BM172" s="217" t="s">
        <v>207</v>
      </c>
    </row>
    <row r="173" s="2" customFormat="1">
      <c r="A173" s="40"/>
      <c r="B173" s="41"/>
      <c r="C173" s="42"/>
      <c r="D173" s="219" t="s">
        <v>133</v>
      </c>
      <c r="E173" s="42"/>
      <c r="F173" s="220" t="s">
        <v>208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133</v>
      </c>
      <c r="AU173" s="19" t="s">
        <v>82</v>
      </c>
    </row>
    <row r="174" s="2" customFormat="1">
      <c r="A174" s="40"/>
      <c r="B174" s="41"/>
      <c r="C174" s="42"/>
      <c r="D174" s="224" t="s">
        <v>135</v>
      </c>
      <c r="E174" s="42"/>
      <c r="F174" s="225" t="s">
        <v>209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135</v>
      </c>
      <c r="AU174" s="19" t="s">
        <v>82</v>
      </c>
    </row>
    <row r="175" s="2" customFormat="1" ht="24.15" customHeight="1">
      <c r="A175" s="40"/>
      <c r="B175" s="41"/>
      <c r="C175" s="206" t="s">
        <v>210</v>
      </c>
      <c r="D175" s="206" t="s">
        <v>126</v>
      </c>
      <c r="E175" s="207" t="s">
        <v>211</v>
      </c>
      <c r="F175" s="208" t="s">
        <v>212</v>
      </c>
      <c r="G175" s="209" t="s">
        <v>201</v>
      </c>
      <c r="H175" s="210">
        <v>14.035</v>
      </c>
      <c r="I175" s="211"/>
      <c r="J175" s="212">
        <f>ROUND(I175*H175,2)</f>
        <v>0</v>
      </c>
      <c r="K175" s="208" t="s">
        <v>130</v>
      </c>
      <c r="L175" s="46"/>
      <c r="M175" s="213" t="s">
        <v>19</v>
      </c>
      <c r="N175" s="214" t="s">
        <v>43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131</v>
      </c>
      <c r="AT175" s="217" t="s">
        <v>126</v>
      </c>
      <c r="AU175" s="217" t="s">
        <v>82</v>
      </c>
      <c r="AY175" s="19" t="s">
        <v>123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80</v>
      </c>
      <c r="BK175" s="218">
        <f>ROUND(I175*H175,2)</f>
        <v>0</v>
      </c>
      <c r="BL175" s="19" t="s">
        <v>131</v>
      </c>
      <c r="BM175" s="217" t="s">
        <v>213</v>
      </c>
    </row>
    <row r="176" s="2" customFormat="1">
      <c r="A176" s="40"/>
      <c r="B176" s="41"/>
      <c r="C176" s="42"/>
      <c r="D176" s="219" t="s">
        <v>133</v>
      </c>
      <c r="E176" s="42"/>
      <c r="F176" s="220" t="s">
        <v>214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133</v>
      </c>
      <c r="AU176" s="19" t="s">
        <v>82</v>
      </c>
    </row>
    <row r="177" s="2" customFormat="1">
      <c r="A177" s="40"/>
      <c r="B177" s="41"/>
      <c r="C177" s="42"/>
      <c r="D177" s="224" t="s">
        <v>135</v>
      </c>
      <c r="E177" s="42"/>
      <c r="F177" s="225" t="s">
        <v>215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135</v>
      </c>
      <c r="AU177" s="19" t="s">
        <v>82</v>
      </c>
    </row>
    <row r="178" s="14" customFormat="1">
      <c r="A178" s="14"/>
      <c r="B178" s="236"/>
      <c r="C178" s="237"/>
      <c r="D178" s="219" t="s">
        <v>137</v>
      </c>
      <c r="E178" s="237"/>
      <c r="F178" s="239" t="s">
        <v>216</v>
      </c>
      <c r="G178" s="237"/>
      <c r="H178" s="240">
        <v>14.035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6" t="s">
        <v>137</v>
      </c>
      <c r="AU178" s="246" t="s">
        <v>82</v>
      </c>
      <c r="AV178" s="14" t="s">
        <v>82</v>
      </c>
      <c r="AW178" s="14" t="s">
        <v>4</v>
      </c>
      <c r="AX178" s="14" t="s">
        <v>80</v>
      </c>
      <c r="AY178" s="246" t="s">
        <v>123</v>
      </c>
    </row>
    <row r="179" s="2" customFormat="1" ht="33" customHeight="1">
      <c r="A179" s="40"/>
      <c r="B179" s="41"/>
      <c r="C179" s="206" t="s">
        <v>217</v>
      </c>
      <c r="D179" s="206" t="s">
        <v>126</v>
      </c>
      <c r="E179" s="207" t="s">
        <v>218</v>
      </c>
      <c r="F179" s="208" t="s">
        <v>219</v>
      </c>
      <c r="G179" s="209" t="s">
        <v>201</v>
      </c>
      <c r="H179" s="210">
        <v>2.8069999999999999</v>
      </c>
      <c r="I179" s="211"/>
      <c r="J179" s="212">
        <f>ROUND(I179*H179,2)</f>
        <v>0</v>
      </c>
      <c r="K179" s="208" t="s">
        <v>130</v>
      </c>
      <c r="L179" s="46"/>
      <c r="M179" s="213" t="s">
        <v>19</v>
      </c>
      <c r="N179" s="214" t="s">
        <v>43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131</v>
      </c>
      <c r="AT179" s="217" t="s">
        <v>126</v>
      </c>
      <c r="AU179" s="217" t="s">
        <v>82</v>
      </c>
      <c r="AY179" s="19" t="s">
        <v>123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80</v>
      </c>
      <c r="BK179" s="218">
        <f>ROUND(I179*H179,2)</f>
        <v>0</v>
      </c>
      <c r="BL179" s="19" t="s">
        <v>131</v>
      </c>
      <c r="BM179" s="217" t="s">
        <v>220</v>
      </c>
    </row>
    <row r="180" s="2" customFormat="1">
      <c r="A180" s="40"/>
      <c r="B180" s="41"/>
      <c r="C180" s="42"/>
      <c r="D180" s="219" t="s">
        <v>133</v>
      </c>
      <c r="E180" s="42"/>
      <c r="F180" s="220" t="s">
        <v>221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133</v>
      </c>
      <c r="AU180" s="19" t="s">
        <v>82</v>
      </c>
    </row>
    <row r="181" s="2" customFormat="1">
      <c r="A181" s="40"/>
      <c r="B181" s="41"/>
      <c r="C181" s="42"/>
      <c r="D181" s="224" t="s">
        <v>135</v>
      </c>
      <c r="E181" s="42"/>
      <c r="F181" s="225" t="s">
        <v>222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135</v>
      </c>
      <c r="AU181" s="19" t="s">
        <v>82</v>
      </c>
    </row>
    <row r="182" s="12" customFormat="1" ht="22.8" customHeight="1">
      <c r="A182" s="12"/>
      <c r="B182" s="190"/>
      <c r="C182" s="191"/>
      <c r="D182" s="192" t="s">
        <v>71</v>
      </c>
      <c r="E182" s="204" t="s">
        <v>223</v>
      </c>
      <c r="F182" s="204" t="s">
        <v>224</v>
      </c>
      <c r="G182" s="191"/>
      <c r="H182" s="191"/>
      <c r="I182" s="194"/>
      <c r="J182" s="205">
        <f>BK182</f>
        <v>0</v>
      </c>
      <c r="K182" s="191"/>
      <c r="L182" s="196"/>
      <c r="M182" s="197"/>
      <c r="N182" s="198"/>
      <c r="O182" s="198"/>
      <c r="P182" s="199">
        <f>SUM(P183:P185)</f>
        <v>0</v>
      </c>
      <c r="Q182" s="198"/>
      <c r="R182" s="199">
        <f>SUM(R183:R185)</f>
        <v>0</v>
      </c>
      <c r="S182" s="198"/>
      <c r="T182" s="200">
        <f>SUM(T183:T185)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1" t="s">
        <v>80</v>
      </c>
      <c r="AT182" s="202" t="s">
        <v>71</v>
      </c>
      <c r="AU182" s="202" t="s">
        <v>80</v>
      </c>
      <c r="AY182" s="201" t="s">
        <v>123</v>
      </c>
      <c r="BK182" s="203">
        <f>SUM(BK183:BK185)</f>
        <v>0</v>
      </c>
    </row>
    <row r="183" s="2" customFormat="1" ht="21.75" customHeight="1">
      <c r="A183" s="40"/>
      <c r="B183" s="41"/>
      <c r="C183" s="206" t="s">
        <v>8</v>
      </c>
      <c r="D183" s="206" t="s">
        <v>126</v>
      </c>
      <c r="E183" s="207" t="s">
        <v>225</v>
      </c>
      <c r="F183" s="208" t="s">
        <v>226</v>
      </c>
      <c r="G183" s="209" t="s">
        <v>201</v>
      </c>
      <c r="H183" s="210">
        <v>0.50600000000000001</v>
      </c>
      <c r="I183" s="211"/>
      <c r="J183" s="212">
        <f>ROUND(I183*H183,2)</f>
        <v>0</v>
      </c>
      <c r="K183" s="208" t="s">
        <v>130</v>
      </c>
      <c r="L183" s="46"/>
      <c r="M183" s="213" t="s">
        <v>19</v>
      </c>
      <c r="N183" s="214" t="s">
        <v>43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131</v>
      </c>
      <c r="AT183" s="217" t="s">
        <v>126</v>
      </c>
      <c r="AU183" s="217" t="s">
        <v>82</v>
      </c>
      <c r="AY183" s="19" t="s">
        <v>123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80</v>
      </c>
      <c r="BK183" s="218">
        <f>ROUND(I183*H183,2)</f>
        <v>0</v>
      </c>
      <c r="BL183" s="19" t="s">
        <v>131</v>
      </c>
      <c r="BM183" s="217" t="s">
        <v>227</v>
      </c>
    </row>
    <row r="184" s="2" customFormat="1">
      <c r="A184" s="40"/>
      <c r="B184" s="41"/>
      <c r="C184" s="42"/>
      <c r="D184" s="219" t="s">
        <v>133</v>
      </c>
      <c r="E184" s="42"/>
      <c r="F184" s="220" t="s">
        <v>228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133</v>
      </c>
      <c r="AU184" s="19" t="s">
        <v>82</v>
      </c>
    </row>
    <row r="185" s="2" customFormat="1">
      <c r="A185" s="40"/>
      <c r="B185" s="41"/>
      <c r="C185" s="42"/>
      <c r="D185" s="224" t="s">
        <v>135</v>
      </c>
      <c r="E185" s="42"/>
      <c r="F185" s="225" t="s">
        <v>229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135</v>
      </c>
      <c r="AU185" s="19" t="s">
        <v>82</v>
      </c>
    </row>
    <row r="186" s="12" customFormat="1" ht="25.92" customHeight="1">
      <c r="A186" s="12"/>
      <c r="B186" s="190"/>
      <c r="C186" s="191"/>
      <c r="D186" s="192" t="s">
        <v>71</v>
      </c>
      <c r="E186" s="193" t="s">
        <v>230</v>
      </c>
      <c r="F186" s="193" t="s">
        <v>231</v>
      </c>
      <c r="G186" s="191"/>
      <c r="H186" s="191"/>
      <c r="I186" s="194"/>
      <c r="J186" s="195">
        <f>BK186</f>
        <v>0</v>
      </c>
      <c r="K186" s="191"/>
      <c r="L186" s="196"/>
      <c r="M186" s="197"/>
      <c r="N186" s="198"/>
      <c r="O186" s="198"/>
      <c r="P186" s="199">
        <f>P187+P222+P251+P272+P278+P293+P355</f>
        <v>0</v>
      </c>
      <c r="Q186" s="198"/>
      <c r="R186" s="199">
        <f>R187+R222+R251+R272+R278+R293+R355</f>
        <v>2.5755411700000002</v>
      </c>
      <c r="S186" s="198"/>
      <c r="T186" s="200">
        <f>T187+T222+T251+T272+T278+T293+T355</f>
        <v>2.1971341300000002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1" t="s">
        <v>82</v>
      </c>
      <c r="AT186" s="202" t="s">
        <v>71</v>
      </c>
      <c r="AU186" s="202" t="s">
        <v>72</v>
      </c>
      <c r="AY186" s="201" t="s">
        <v>123</v>
      </c>
      <c r="BK186" s="203">
        <f>BK187+BK222+BK251+BK272+BK278+BK293+BK355</f>
        <v>0</v>
      </c>
    </row>
    <row r="187" s="12" customFormat="1" ht="22.8" customHeight="1">
      <c r="A187" s="12"/>
      <c r="B187" s="190"/>
      <c r="C187" s="191"/>
      <c r="D187" s="192" t="s">
        <v>71</v>
      </c>
      <c r="E187" s="204" t="s">
        <v>232</v>
      </c>
      <c r="F187" s="204" t="s">
        <v>233</v>
      </c>
      <c r="G187" s="191"/>
      <c r="H187" s="191"/>
      <c r="I187" s="194"/>
      <c r="J187" s="205">
        <f>BK187</f>
        <v>0</v>
      </c>
      <c r="K187" s="191"/>
      <c r="L187" s="196"/>
      <c r="M187" s="197"/>
      <c r="N187" s="198"/>
      <c r="O187" s="198"/>
      <c r="P187" s="199">
        <f>SUM(P188:P221)</f>
        <v>0</v>
      </c>
      <c r="Q187" s="198"/>
      <c r="R187" s="199">
        <f>SUM(R188:R221)</f>
        <v>1.1847766500000001</v>
      </c>
      <c r="S187" s="198"/>
      <c r="T187" s="200">
        <f>SUM(T188:T221)</f>
        <v>1.7773920000000001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1" t="s">
        <v>82</v>
      </c>
      <c r="AT187" s="202" t="s">
        <v>71</v>
      </c>
      <c r="AU187" s="202" t="s">
        <v>80</v>
      </c>
      <c r="AY187" s="201" t="s">
        <v>123</v>
      </c>
      <c r="BK187" s="203">
        <f>SUM(BK188:BK221)</f>
        <v>0</v>
      </c>
    </row>
    <row r="188" s="2" customFormat="1" ht="21.75" customHeight="1">
      <c r="A188" s="40"/>
      <c r="B188" s="41"/>
      <c r="C188" s="206" t="s">
        <v>234</v>
      </c>
      <c r="D188" s="206" t="s">
        <v>126</v>
      </c>
      <c r="E188" s="207" t="s">
        <v>235</v>
      </c>
      <c r="F188" s="208" t="s">
        <v>236</v>
      </c>
      <c r="G188" s="209" t="s">
        <v>129</v>
      </c>
      <c r="H188" s="210">
        <v>20.731000000000002</v>
      </c>
      <c r="I188" s="211"/>
      <c r="J188" s="212">
        <f>ROUND(I188*H188,2)</f>
        <v>0</v>
      </c>
      <c r="K188" s="208" t="s">
        <v>130</v>
      </c>
      <c r="L188" s="46"/>
      <c r="M188" s="213" t="s">
        <v>19</v>
      </c>
      <c r="N188" s="214" t="s">
        <v>43</v>
      </c>
      <c r="O188" s="86"/>
      <c r="P188" s="215">
        <f>O188*H188</f>
        <v>0</v>
      </c>
      <c r="Q188" s="215">
        <v>0.00020000000000000001</v>
      </c>
      <c r="R188" s="215">
        <f>Q188*H188</f>
        <v>0.0041462000000000009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237</v>
      </c>
      <c r="AT188" s="217" t="s">
        <v>126</v>
      </c>
      <c r="AU188" s="217" t="s">
        <v>82</v>
      </c>
      <c r="AY188" s="19" t="s">
        <v>123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80</v>
      </c>
      <c r="BK188" s="218">
        <f>ROUND(I188*H188,2)</f>
        <v>0</v>
      </c>
      <c r="BL188" s="19" t="s">
        <v>237</v>
      </c>
      <c r="BM188" s="217" t="s">
        <v>238</v>
      </c>
    </row>
    <row r="189" s="2" customFormat="1">
      <c r="A189" s="40"/>
      <c r="B189" s="41"/>
      <c r="C189" s="42"/>
      <c r="D189" s="219" t="s">
        <v>133</v>
      </c>
      <c r="E189" s="42"/>
      <c r="F189" s="220" t="s">
        <v>239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133</v>
      </c>
      <c r="AU189" s="19" t="s">
        <v>82</v>
      </c>
    </row>
    <row r="190" s="2" customFormat="1">
      <c r="A190" s="40"/>
      <c r="B190" s="41"/>
      <c r="C190" s="42"/>
      <c r="D190" s="224" t="s">
        <v>135</v>
      </c>
      <c r="E190" s="42"/>
      <c r="F190" s="225" t="s">
        <v>240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135</v>
      </c>
      <c r="AU190" s="19" t="s">
        <v>82</v>
      </c>
    </row>
    <row r="191" s="14" customFormat="1">
      <c r="A191" s="14"/>
      <c r="B191" s="236"/>
      <c r="C191" s="237"/>
      <c r="D191" s="219" t="s">
        <v>137</v>
      </c>
      <c r="E191" s="238" t="s">
        <v>19</v>
      </c>
      <c r="F191" s="239" t="s">
        <v>241</v>
      </c>
      <c r="G191" s="237"/>
      <c r="H191" s="240">
        <v>20.731000000000002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6" t="s">
        <v>137</v>
      </c>
      <c r="AU191" s="246" t="s">
        <v>82</v>
      </c>
      <c r="AV191" s="14" t="s">
        <v>82</v>
      </c>
      <c r="AW191" s="14" t="s">
        <v>33</v>
      </c>
      <c r="AX191" s="14" t="s">
        <v>80</v>
      </c>
      <c r="AY191" s="246" t="s">
        <v>123</v>
      </c>
    </row>
    <row r="192" s="2" customFormat="1" ht="21.75" customHeight="1">
      <c r="A192" s="40"/>
      <c r="B192" s="41"/>
      <c r="C192" s="206" t="s">
        <v>242</v>
      </c>
      <c r="D192" s="206" t="s">
        <v>126</v>
      </c>
      <c r="E192" s="207" t="s">
        <v>243</v>
      </c>
      <c r="F192" s="208" t="s">
        <v>244</v>
      </c>
      <c r="G192" s="209" t="s">
        <v>129</v>
      </c>
      <c r="H192" s="210">
        <v>20.731000000000002</v>
      </c>
      <c r="I192" s="211"/>
      <c r="J192" s="212">
        <f>ROUND(I192*H192,2)</f>
        <v>0</v>
      </c>
      <c r="K192" s="208" t="s">
        <v>130</v>
      </c>
      <c r="L192" s="46"/>
      <c r="M192" s="213" t="s">
        <v>19</v>
      </c>
      <c r="N192" s="214" t="s">
        <v>43</v>
      </c>
      <c r="O192" s="86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237</v>
      </c>
      <c r="AT192" s="217" t="s">
        <v>126</v>
      </c>
      <c r="AU192" s="217" t="s">
        <v>82</v>
      </c>
      <c r="AY192" s="19" t="s">
        <v>123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80</v>
      </c>
      <c r="BK192" s="218">
        <f>ROUND(I192*H192,2)</f>
        <v>0</v>
      </c>
      <c r="BL192" s="19" t="s">
        <v>237</v>
      </c>
      <c r="BM192" s="217" t="s">
        <v>245</v>
      </c>
    </row>
    <row r="193" s="2" customFormat="1">
      <c r="A193" s="40"/>
      <c r="B193" s="41"/>
      <c r="C193" s="42"/>
      <c r="D193" s="219" t="s">
        <v>133</v>
      </c>
      <c r="E193" s="42"/>
      <c r="F193" s="220" t="s">
        <v>246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133</v>
      </c>
      <c r="AU193" s="19" t="s">
        <v>82</v>
      </c>
    </row>
    <row r="194" s="2" customFormat="1">
      <c r="A194" s="40"/>
      <c r="B194" s="41"/>
      <c r="C194" s="42"/>
      <c r="D194" s="224" t="s">
        <v>135</v>
      </c>
      <c r="E194" s="42"/>
      <c r="F194" s="225" t="s">
        <v>247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135</v>
      </c>
      <c r="AU194" s="19" t="s">
        <v>82</v>
      </c>
    </row>
    <row r="195" s="14" customFormat="1">
      <c r="A195" s="14"/>
      <c r="B195" s="236"/>
      <c r="C195" s="237"/>
      <c r="D195" s="219" t="s">
        <v>137</v>
      </c>
      <c r="E195" s="238" t="s">
        <v>19</v>
      </c>
      <c r="F195" s="239" t="s">
        <v>241</v>
      </c>
      <c r="G195" s="237"/>
      <c r="H195" s="240">
        <v>20.731000000000002</v>
      </c>
      <c r="I195" s="241"/>
      <c r="J195" s="237"/>
      <c r="K195" s="237"/>
      <c r="L195" s="242"/>
      <c r="M195" s="243"/>
      <c r="N195" s="244"/>
      <c r="O195" s="244"/>
      <c r="P195" s="244"/>
      <c r="Q195" s="244"/>
      <c r="R195" s="244"/>
      <c r="S195" s="244"/>
      <c r="T195" s="24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6" t="s">
        <v>137</v>
      </c>
      <c r="AU195" s="246" t="s">
        <v>82</v>
      </c>
      <c r="AV195" s="14" t="s">
        <v>82</v>
      </c>
      <c r="AW195" s="14" t="s">
        <v>33</v>
      </c>
      <c r="AX195" s="14" t="s">
        <v>80</v>
      </c>
      <c r="AY195" s="246" t="s">
        <v>123</v>
      </c>
    </row>
    <row r="196" s="2" customFormat="1" ht="24.15" customHeight="1">
      <c r="A196" s="40"/>
      <c r="B196" s="41"/>
      <c r="C196" s="206" t="s">
        <v>248</v>
      </c>
      <c r="D196" s="206" t="s">
        <v>126</v>
      </c>
      <c r="E196" s="207" t="s">
        <v>249</v>
      </c>
      <c r="F196" s="208" t="s">
        <v>250</v>
      </c>
      <c r="G196" s="209" t="s">
        <v>129</v>
      </c>
      <c r="H196" s="210">
        <v>50.783999999999999</v>
      </c>
      <c r="I196" s="211"/>
      <c r="J196" s="212">
        <f>ROUND(I196*H196,2)</f>
        <v>0</v>
      </c>
      <c r="K196" s="208" t="s">
        <v>130</v>
      </c>
      <c r="L196" s="46"/>
      <c r="M196" s="213" t="s">
        <v>19</v>
      </c>
      <c r="N196" s="214" t="s">
        <v>43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0.03175</v>
      </c>
      <c r="T196" s="216">
        <f>S196*H196</f>
        <v>1.6123920000000001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237</v>
      </c>
      <c r="AT196" s="217" t="s">
        <v>126</v>
      </c>
      <c r="AU196" s="217" t="s">
        <v>82</v>
      </c>
      <c r="AY196" s="19" t="s">
        <v>123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80</v>
      </c>
      <c r="BK196" s="218">
        <f>ROUND(I196*H196,2)</f>
        <v>0</v>
      </c>
      <c r="BL196" s="19" t="s">
        <v>237</v>
      </c>
      <c r="BM196" s="217" t="s">
        <v>251</v>
      </c>
    </row>
    <row r="197" s="2" customFormat="1">
      <c r="A197" s="40"/>
      <c r="B197" s="41"/>
      <c r="C197" s="42"/>
      <c r="D197" s="219" t="s">
        <v>133</v>
      </c>
      <c r="E197" s="42"/>
      <c r="F197" s="220" t="s">
        <v>252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133</v>
      </c>
      <c r="AU197" s="19" t="s">
        <v>82</v>
      </c>
    </row>
    <row r="198" s="2" customFormat="1">
      <c r="A198" s="40"/>
      <c r="B198" s="41"/>
      <c r="C198" s="42"/>
      <c r="D198" s="224" t="s">
        <v>135</v>
      </c>
      <c r="E198" s="42"/>
      <c r="F198" s="225" t="s">
        <v>253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135</v>
      </c>
      <c r="AU198" s="19" t="s">
        <v>82</v>
      </c>
    </row>
    <row r="199" s="13" customFormat="1">
      <c r="A199" s="13"/>
      <c r="B199" s="226"/>
      <c r="C199" s="227"/>
      <c r="D199" s="219" t="s">
        <v>137</v>
      </c>
      <c r="E199" s="228" t="s">
        <v>19</v>
      </c>
      <c r="F199" s="229" t="s">
        <v>254</v>
      </c>
      <c r="G199" s="227"/>
      <c r="H199" s="228" t="s">
        <v>19</v>
      </c>
      <c r="I199" s="230"/>
      <c r="J199" s="227"/>
      <c r="K199" s="227"/>
      <c r="L199" s="231"/>
      <c r="M199" s="232"/>
      <c r="N199" s="233"/>
      <c r="O199" s="233"/>
      <c r="P199" s="233"/>
      <c r="Q199" s="233"/>
      <c r="R199" s="233"/>
      <c r="S199" s="233"/>
      <c r="T199" s="23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5" t="s">
        <v>137</v>
      </c>
      <c r="AU199" s="235" t="s">
        <v>82</v>
      </c>
      <c r="AV199" s="13" t="s">
        <v>80</v>
      </c>
      <c r="AW199" s="13" t="s">
        <v>33</v>
      </c>
      <c r="AX199" s="13" t="s">
        <v>72</v>
      </c>
      <c r="AY199" s="235" t="s">
        <v>123</v>
      </c>
    </row>
    <row r="200" s="14" customFormat="1">
      <c r="A200" s="14"/>
      <c r="B200" s="236"/>
      <c r="C200" s="237"/>
      <c r="D200" s="219" t="s">
        <v>137</v>
      </c>
      <c r="E200" s="238" t="s">
        <v>19</v>
      </c>
      <c r="F200" s="239" t="s">
        <v>255</v>
      </c>
      <c r="G200" s="237"/>
      <c r="H200" s="240">
        <v>16.242999999999999</v>
      </c>
      <c r="I200" s="241"/>
      <c r="J200" s="237"/>
      <c r="K200" s="237"/>
      <c r="L200" s="242"/>
      <c r="M200" s="243"/>
      <c r="N200" s="244"/>
      <c r="O200" s="244"/>
      <c r="P200" s="244"/>
      <c r="Q200" s="244"/>
      <c r="R200" s="244"/>
      <c r="S200" s="244"/>
      <c r="T200" s="24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6" t="s">
        <v>137</v>
      </c>
      <c r="AU200" s="246" t="s">
        <v>82</v>
      </c>
      <c r="AV200" s="14" t="s">
        <v>82</v>
      </c>
      <c r="AW200" s="14" t="s">
        <v>33</v>
      </c>
      <c r="AX200" s="14" t="s">
        <v>72</v>
      </c>
      <c r="AY200" s="246" t="s">
        <v>123</v>
      </c>
    </row>
    <row r="201" s="14" customFormat="1">
      <c r="A201" s="14"/>
      <c r="B201" s="236"/>
      <c r="C201" s="237"/>
      <c r="D201" s="219" t="s">
        <v>137</v>
      </c>
      <c r="E201" s="238" t="s">
        <v>19</v>
      </c>
      <c r="F201" s="239" t="s">
        <v>256</v>
      </c>
      <c r="G201" s="237"/>
      <c r="H201" s="240">
        <v>-1.5760000000000001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6" t="s">
        <v>137</v>
      </c>
      <c r="AU201" s="246" t="s">
        <v>82</v>
      </c>
      <c r="AV201" s="14" t="s">
        <v>82</v>
      </c>
      <c r="AW201" s="14" t="s">
        <v>33</v>
      </c>
      <c r="AX201" s="14" t="s">
        <v>72</v>
      </c>
      <c r="AY201" s="246" t="s">
        <v>123</v>
      </c>
    </row>
    <row r="202" s="14" customFormat="1">
      <c r="A202" s="14"/>
      <c r="B202" s="236"/>
      <c r="C202" s="237"/>
      <c r="D202" s="219" t="s">
        <v>137</v>
      </c>
      <c r="E202" s="238" t="s">
        <v>19</v>
      </c>
      <c r="F202" s="239" t="s">
        <v>257</v>
      </c>
      <c r="G202" s="237"/>
      <c r="H202" s="240">
        <v>12.417999999999999</v>
      </c>
      <c r="I202" s="241"/>
      <c r="J202" s="237"/>
      <c r="K202" s="237"/>
      <c r="L202" s="242"/>
      <c r="M202" s="243"/>
      <c r="N202" s="244"/>
      <c r="O202" s="244"/>
      <c r="P202" s="244"/>
      <c r="Q202" s="244"/>
      <c r="R202" s="244"/>
      <c r="S202" s="244"/>
      <c r="T202" s="245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6" t="s">
        <v>137</v>
      </c>
      <c r="AU202" s="246" t="s">
        <v>82</v>
      </c>
      <c r="AV202" s="14" t="s">
        <v>82</v>
      </c>
      <c r="AW202" s="14" t="s">
        <v>33</v>
      </c>
      <c r="AX202" s="14" t="s">
        <v>72</v>
      </c>
      <c r="AY202" s="246" t="s">
        <v>123</v>
      </c>
    </row>
    <row r="203" s="14" customFormat="1">
      <c r="A203" s="14"/>
      <c r="B203" s="236"/>
      <c r="C203" s="237"/>
      <c r="D203" s="219" t="s">
        <v>137</v>
      </c>
      <c r="E203" s="238" t="s">
        <v>19</v>
      </c>
      <c r="F203" s="239" t="s">
        <v>258</v>
      </c>
      <c r="G203" s="237"/>
      <c r="H203" s="240">
        <v>12.144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6" t="s">
        <v>137</v>
      </c>
      <c r="AU203" s="246" t="s">
        <v>82</v>
      </c>
      <c r="AV203" s="14" t="s">
        <v>82</v>
      </c>
      <c r="AW203" s="14" t="s">
        <v>33</v>
      </c>
      <c r="AX203" s="14" t="s">
        <v>72</v>
      </c>
      <c r="AY203" s="246" t="s">
        <v>123</v>
      </c>
    </row>
    <row r="204" s="14" customFormat="1">
      <c r="A204" s="14"/>
      <c r="B204" s="236"/>
      <c r="C204" s="237"/>
      <c r="D204" s="219" t="s">
        <v>137</v>
      </c>
      <c r="E204" s="238" t="s">
        <v>19</v>
      </c>
      <c r="F204" s="239" t="s">
        <v>259</v>
      </c>
      <c r="G204" s="237"/>
      <c r="H204" s="240">
        <v>19.434999999999999</v>
      </c>
      <c r="I204" s="241"/>
      <c r="J204" s="237"/>
      <c r="K204" s="237"/>
      <c r="L204" s="242"/>
      <c r="M204" s="243"/>
      <c r="N204" s="244"/>
      <c r="O204" s="244"/>
      <c r="P204" s="244"/>
      <c r="Q204" s="244"/>
      <c r="R204" s="244"/>
      <c r="S204" s="244"/>
      <c r="T204" s="245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6" t="s">
        <v>137</v>
      </c>
      <c r="AU204" s="246" t="s">
        <v>82</v>
      </c>
      <c r="AV204" s="14" t="s">
        <v>82</v>
      </c>
      <c r="AW204" s="14" t="s">
        <v>33</v>
      </c>
      <c r="AX204" s="14" t="s">
        <v>72</v>
      </c>
      <c r="AY204" s="246" t="s">
        <v>123</v>
      </c>
    </row>
    <row r="205" s="14" customFormat="1">
      <c r="A205" s="14"/>
      <c r="B205" s="236"/>
      <c r="C205" s="237"/>
      <c r="D205" s="219" t="s">
        <v>137</v>
      </c>
      <c r="E205" s="238" t="s">
        <v>19</v>
      </c>
      <c r="F205" s="239" t="s">
        <v>260</v>
      </c>
      <c r="G205" s="237"/>
      <c r="H205" s="240">
        <v>-7.8799999999999999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6" t="s">
        <v>137</v>
      </c>
      <c r="AU205" s="246" t="s">
        <v>82</v>
      </c>
      <c r="AV205" s="14" t="s">
        <v>82</v>
      </c>
      <c r="AW205" s="14" t="s">
        <v>33</v>
      </c>
      <c r="AX205" s="14" t="s">
        <v>72</v>
      </c>
      <c r="AY205" s="246" t="s">
        <v>123</v>
      </c>
    </row>
    <row r="206" s="15" customFormat="1">
      <c r="A206" s="15"/>
      <c r="B206" s="247"/>
      <c r="C206" s="248"/>
      <c r="D206" s="219" t="s">
        <v>137</v>
      </c>
      <c r="E206" s="249" t="s">
        <v>19</v>
      </c>
      <c r="F206" s="250" t="s">
        <v>154</v>
      </c>
      <c r="G206" s="248"/>
      <c r="H206" s="251">
        <v>50.783999999999999</v>
      </c>
      <c r="I206" s="252"/>
      <c r="J206" s="248"/>
      <c r="K206" s="248"/>
      <c r="L206" s="253"/>
      <c r="M206" s="254"/>
      <c r="N206" s="255"/>
      <c r="O206" s="255"/>
      <c r="P206" s="255"/>
      <c r="Q206" s="255"/>
      <c r="R206" s="255"/>
      <c r="S206" s="255"/>
      <c r="T206" s="256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7" t="s">
        <v>137</v>
      </c>
      <c r="AU206" s="257" t="s">
        <v>82</v>
      </c>
      <c r="AV206" s="15" t="s">
        <v>131</v>
      </c>
      <c r="AW206" s="15" t="s">
        <v>33</v>
      </c>
      <c r="AX206" s="15" t="s">
        <v>80</v>
      </c>
      <c r="AY206" s="257" t="s">
        <v>123</v>
      </c>
    </row>
    <row r="207" s="2" customFormat="1" ht="37.8" customHeight="1">
      <c r="A207" s="40"/>
      <c r="B207" s="41"/>
      <c r="C207" s="206" t="s">
        <v>237</v>
      </c>
      <c r="D207" s="206" t="s">
        <v>126</v>
      </c>
      <c r="E207" s="207" t="s">
        <v>261</v>
      </c>
      <c r="F207" s="208" t="s">
        <v>262</v>
      </c>
      <c r="G207" s="209" t="s">
        <v>129</v>
      </c>
      <c r="H207" s="210">
        <v>20.731000000000002</v>
      </c>
      <c r="I207" s="211"/>
      <c r="J207" s="212">
        <f>ROUND(I207*H207,2)</f>
        <v>0</v>
      </c>
      <c r="K207" s="208" t="s">
        <v>130</v>
      </c>
      <c r="L207" s="46"/>
      <c r="M207" s="213" t="s">
        <v>19</v>
      </c>
      <c r="N207" s="214" t="s">
        <v>43</v>
      </c>
      <c r="O207" s="86"/>
      <c r="P207" s="215">
        <f>O207*H207</f>
        <v>0</v>
      </c>
      <c r="Q207" s="215">
        <v>0.056950000000000001</v>
      </c>
      <c r="R207" s="215">
        <f>Q207*H207</f>
        <v>1.18063045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237</v>
      </c>
      <c r="AT207" s="217" t="s">
        <v>126</v>
      </c>
      <c r="AU207" s="217" t="s">
        <v>82</v>
      </c>
      <c r="AY207" s="19" t="s">
        <v>123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80</v>
      </c>
      <c r="BK207" s="218">
        <f>ROUND(I207*H207,2)</f>
        <v>0</v>
      </c>
      <c r="BL207" s="19" t="s">
        <v>237</v>
      </c>
      <c r="BM207" s="217" t="s">
        <v>263</v>
      </c>
    </row>
    <row r="208" s="2" customFormat="1">
      <c r="A208" s="40"/>
      <c r="B208" s="41"/>
      <c r="C208" s="42"/>
      <c r="D208" s="219" t="s">
        <v>133</v>
      </c>
      <c r="E208" s="42"/>
      <c r="F208" s="220" t="s">
        <v>264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133</v>
      </c>
      <c r="AU208" s="19" t="s">
        <v>82</v>
      </c>
    </row>
    <row r="209" s="2" customFormat="1">
      <c r="A209" s="40"/>
      <c r="B209" s="41"/>
      <c r="C209" s="42"/>
      <c r="D209" s="224" t="s">
        <v>135</v>
      </c>
      <c r="E209" s="42"/>
      <c r="F209" s="225" t="s">
        <v>265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135</v>
      </c>
      <c r="AU209" s="19" t="s">
        <v>82</v>
      </c>
    </row>
    <row r="210" s="13" customFormat="1">
      <c r="A210" s="13"/>
      <c r="B210" s="226"/>
      <c r="C210" s="227"/>
      <c r="D210" s="219" t="s">
        <v>137</v>
      </c>
      <c r="E210" s="228" t="s">
        <v>19</v>
      </c>
      <c r="F210" s="229" t="s">
        <v>138</v>
      </c>
      <c r="G210" s="227"/>
      <c r="H210" s="228" t="s">
        <v>19</v>
      </c>
      <c r="I210" s="230"/>
      <c r="J210" s="227"/>
      <c r="K210" s="227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137</v>
      </c>
      <c r="AU210" s="235" t="s">
        <v>82</v>
      </c>
      <c r="AV210" s="13" t="s">
        <v>80</v>
      </c>
      <c r="AW210" s="13" t="s">
        <v>33</v>
      </c>
      <c r="AX210" s="13" t="s">
        <v>72</v>
      </c>
      <c r="AY210" s="235" t="s">
        <v>123</v>
      </c>
    </row>
    <row r="211" s="14" customFormat="1">
      <c r="A211" s="14"/>
      <c r="B211" s="236"/>
      <c r="C211" s="237"/>
      <c r="D211" s="219" t="s">
        <v>137</v>
      </c>
      <c r="E211" s="238" t="s">
        <v>19</v>
      </c>
      <c r="F211" s="239" t="s">
        <v>266</v>
      </c>
      <c r="G211" s="237"/>
      <c r="H211" s="240">
        <v>12.417999999999999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6" t="s">
        <v>137</v>
      </c>
      <c r="AU211" s="246" t="s">
        <v>82</v>
      </c>
      <c r="AV211" s="14" t="s">
        <v>82</v>
      </c>
      <c r="AW211" s="14" t="s">
        <v>33</v>
      </c>
      <c r="AX211" s="14" t="s">
        <v>72</v>
      </c>
      <c r="AY211" s="246" t="s">
        <v>123</v>
      </c>
    </row>
    <row r="212" s="14" customFormat="1">
      <c r="A212" s="14"/>
      <c r="B212" s="236"/>
      <c r="C212" s="237"/>
      <c r="D212" s="219" t="s">
        <v>137</v>
      </c>
      <c r="E212" s="238" t="s">
        <v>19</v>
      </c>
      <c r="F212" s="239" t="s">
        <v>267</v>
      </c>
      <c r="G212" s="237"/>
      <c r="H212" s="240">
        <v>8.3130000000000006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6" t="s">
        <v>137</v>
      </c>
      <c r="AU212" s="246" t="s">
        <v>82</v>
      </c>
      <c r="AV212" s="14" t="s">
        <v>82</v>
      </c>
      <c r="AW212" s="14" t="s">
        <v>33</v>
      </c>
      <c r="AX212" s="14" t="s">
        <v>72</v>
      </c>
      <c r="AY212" s="246" t="s">
        <v>123</v>
      </c>
    </row>
    <row r="213" s="15" customFormat="1">
      <c r="A213" s="15"/>
      <c r="B213" s="247"/>
      <c r="C213" s="248"/>
      <c r="D213" s="219" t="s">
        <v>137</v>
      </c>
      <c r="E213" s="249" t="s">
        <v>19</v>
      </c>
      <c r="F213" s="250" t="s">
        <v>154</v>
      </c>
      <c r="G213" s="248"/>
      <c r="H213" s="251">
        <v>20.731000000000002</v>
      </c>
      <c r="I213" s="252"/>
      <c r="J213" s="248"/>
      <c r="K213" s="248"/>
      <c r="L213" s="253"/>
      <c r="M213" s="254"/>
      <c r="N213" s="255"/>
      <c r="O213" s="255"/>
      <c r="P213" s="255"/>
      <c r="Q213" s="255"/>
      <c r="R213" s="255"/>
      <c r="S213" s="255"/>
      <c r="T213" s="256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57" t="s">
        <v>137</v>
      </c>
      <c r="AU213" s="257" t="s">
        <v>82</v>
      </c>
      <c r="AV213" s="15" t="s">
        <v>131</v>
      </c>
      <c r="AW213" s="15" t="s">
        <v>33</v>
      </c>
      <c r="AX213" s="15" t="s">
        <v>80</v>
      </c>
      <c r="AY213" s="257" t="s">
        <v>123</v>
      </c>
    </row>
    <row r="214" s="2" customFormat="1" ht="24.15" customHeight="1">
      <c r="A214" s="40"/>
      <c r="B214" s="41"/>
      <c r="C214" s="206" t="s">
        <v>268</v>
      </c>
      <c r="D214" s="206" t="s">
        <v>126</v>
      </c>
      <c r="E214" s="207" t="s">
        <v>269</v>
      </c>
      <c r="F214" s="208" t="s">
        <v>270</v>
      </c>
      <c r="G214" s="209" t="s">
        <v>271</v>
      </c>
      <c r="H214" s="210">
        <v>6</v>
      </c>
      <c r="I214" s="211"/>
      <c r="J214" s="212">
        <f>ROUND(I214*H214,2)</f>
        <v>0</v>
      </c>
      <c r="K214" s="208" t="s">
        <v>130</v>
      </c>
      <c r="L214" s="46"/>
      <c r="M214" s="213" t="s">
        <v>19</v>
      </c>
      <c r="N214" s="214" t="s">
        <v>43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0.0275</v>
      </c>
      <c r="T214" s="216">
        <f>S214*H214</f>
        <v>0.16500000000000001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237</v>
      </c>
      <c r="AT214" s="217" t="s">
        <v>126</v>
      </c>
      <c r="AU214" s="217" t="s">
        <v>82</v>
      </c>
      <c r="AY214" s="19" t="s">
        <v>123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80</v>
      </c>
      <c r="BK214" s="218">
        <f>ROUND(I214*H214,2)</f>
        <v>0</v>
      </c>
      <c r="BL214" s="19" t="s">
        <v>237</v>
      </c>
      <c r="BM214" s="217" t="s">
        <v>272</v>
      </c>
    </row>
    <row r="215" s="2" customFormat="1">
      <c r="A215" s="40"/>
      <c r="B215" s="41"/>
      <c r="C215" s="42"/>
      <c r="D215" s="219" t="s">
        <v>133</v>
      </c>
      <c r="E215" s="42"/>
      <c r="F215" s="220" t="s">
        <v>273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133</v>
      </c>
      <c r="AU215" s="19" t="s">
        <v>82</v>
      </c>
    </row>
    <row r="216" s="2" customFormat="1">
      <c r="A216" s="40"/>
      <c r="B216" s="41"/>
      <c r="C216" s="42"/>
      <c r="D216" s="224" t="s">
        <v>135</v>
      </c>
      <c r="E216" s="42"/>
      <c r="F216" s="225" t="s">
        <v>274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135</v>
      </c>
      <c r="AU216" s="19" t="s">
        <v>82</v>
      </c>
    </row>
    <row r="217" s="13" customFormat="1">
      <c r="A217" s="13"/>
      <c r="B217" s="226"/>
      <c r="C217" s="227"/>
      <c r="D217" s="219" t="s">
        <v>137</v>
      </c>
      <c r="E217" s="228" t="s">
        <v>19</v>
      </c>
      <c r="F217" s="229" t="s">
        <v>254</v>
      </c>
      <c r="G217" s="227"/>
      <c r="H217" s="228" t="s">
        <v>19</v>
      </c>
      <c r="I217" s="230"/>
      <c r="J217" s="227"/>
      <c r="K217" s="227"/>
      <c r="L217" s="231"/>
      <c r="M217" s="232"/>
      <c r="N217" s="233"/>
      <c r="O217" s="233"/>
      <c r="P217" s="233"/>
      <c r="Q217" s="233"/>
      <c r="R217" s="233"/>
      <c r="S217" s="233"/>
      <c r="T217" s="23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5" t="s">
        <v>137</v>
      </c>
      <c r="AU217" s="235" t="s">
        <v>82</v>
      </c>
      <c r="AV217" s="13" t="s">
        <v>80</v>
      </c>
      <c r="AW217" s="13" t="s">
        <v>33</v>
      </c>
      <c r="AX217" s="13" t="s">
        <v>72</v>
      </c>
      <c r="AY217" s="235" t="s">
        <v>123</v>
      </c>
    </row>
    <row r="218" s="14" customFormat="1">
      <c r="A218" s="14"/>
      <c r="B218" s="236"/>
      <c r="C218" s="237"/>
      <c r="D218" s="219" t="s">
        <v>137</v>
      </c>
      <c r="E218" s="238" t="s">
        <v>19</v>
      </c>
      <c r="F218" s="239" t="s">
        <v>124</v>
      </c>
      <c r="G218" s="237"/>
      <c r="H218" s="240">
        <v>6</v>
      </c>
      <c r="I218" s="241"/>
      <c r="J218" s="237"/>
      <c r="K218" s="237"/>
      <c r="L218" s="242"/>
      <c r="M218" s="243"/>
      <c r="N218" s="244"/>
      <c r="O218" s="244"/>
      <c r="P218" s="244"/>
      <c r="Q218" s="244"/>
      <c r="R218" s="244"/>
      <c r="S218" s="244"/>
      <c r="T218" s="24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6" t="s">
        <v>137</v>
      </c>
      <c r="AU218" s="246" t="s">
        <v>82</v>
      </c>
      <c r="AV218" s="14" t="s">
        <v>82</v>
      </c>
      <c r="AW218" s="14" t="s">
        <v>33</v>
      </c>
      <c r="AX218" s="14" t="s">
        <v>80</v>
      </c>
      <c r="AY218" s="246" t="s">
        <v>123</v>
      </c>
    </row>
    <row r="219" s="2" customFormat="1" ht="24.15" customHeight="1">
      <c r="A219" s="40"/>
      <c r="B219" s="41"/>
      <c r="C219" s="206" t="s">
        <v>275</v>
      </c>
      <c r="D219" s="206" t="s">
        <v>126</v>
      </c>
      <c r="E219" s="207" t="s">
        <v>276</v>
      </c>
      <c r="F219" s="208" t="s">
        <v>277</v>
      </c>
      <c r="G219" s="209" t="s">
        <v>201</v>
      </c>
      <c r="H219" s="210">
        <v>1.1850000000000001</v>
      </c>
      <c r="I219" s="211"/>
      <c r="J219" s="212">
        <f>ROUND(I219*H219,2)</f>
        <v>0</v>
      </c>
      <c r="K219" s="208" t="s">
        <v>130</v>
      </c>
      <c r="L219" s="46"/>
      <c r="M219" s="213" t="s">
        <v>19</v>
      </c>
      <c r="N219" s="214" t="s">
        <v>43</v>
      </c>
      <c r="O219" s="86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237</v>
      </c>
      <c r="AT219" s="217" t="s">
        <v>126</v>
      </c>
      <c r="AU219" s="217" t="s">
        <v>82</v>
      </c>
      <c r="AY219" s="19" t="s">
        <v>123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80</v>
      </c>
      <c r="BK219" s="218">
        <f>ROUND(I219*H219,2)</f>
        <v>0</v>
      </c>
      <c r="BL219" s="19" t="s">
        <v>237</v>
      </c>
      <c r="BM219" s="217" t="s">
        <v>278</v>
      </c>
    </row>
    <row r="220" s="2" customFormat="1">
      <c r="A220" s="40"/>
      <c r="B220" s="41"/>
      <c r="C220" s="42"/>
      <c r="D220" s="219" t="s">
        <v>133</v>
      </c>
      <c r="E220" s="42"/>
      <c r="F220" s="220" t="s">
        <v>279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133</v>
      </c>
      <c r="AU220" s="19" t="s">
        <v>82</v>
      </c>
    </row>
    <row r="221" s="2" customFormat="1">
      <c r="A221" s="40"/>
      <c r="B221" s="41"/>
      <c r="C221" s="42"/>
      <c r="D221" s="224" t="s">
        <v>135</v>
      </c>
      <c r="E221" s="42"/>
      <c r="F221" s="225" t="s">
        <v>280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135</v>
      </c>
      <c r="AU221" s="19" t="s">
        <v>82</v>
      </c>
    </row>
    <row r="222" s="12" customFormat="1" ht="22.8" customHeight="1">
      <c r="A222" s="12"/>
      <c r="B222" s="190"/>
      <c r="C222" s="191"/>
      <c r="D222" s="192" t="s">
        <v>71</v>
      </c>
      <c r="E222" s="204" t="s">
        <v>281</v>
      </c>
      <c r="F222" s="204" t="s">
        <v>282</v>
      </c>
      <c r="G222" s="191"/>
      <c r="H222" s="191"/>
      <c r="I222" s="194"/>
      <c r="J222" s="205">
        <f>BK222</f>
        <v>0</v>
      </c>
      <c r="K222" s="191"/>
      <c r="L222" s="196"/>
      <c r="M222" s="197"/>
      <c r="N222" s="198"/>
      <c r="O222" s="198"/>
      <c r="P222" s="199">
        <f>SUM(P223:P250)</f>
        <v>0</v>
      </c>
      <c r="Q222" s="198"/>
      <c r="R222" s="199">
        <f>SUM(R223:R250)</f>
        <v>0.0061514400000000011</v>
      </c>
      <c r="S222" s="198"/>
      <c r="T222" s="200">
        <f>SUM(T223:T250)</f>
        <v>0.38444000000000006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1" t="s">
        <v>82</v>
      </c>
      <c r="AT222" s="202" t="s">
        <v>71</v>
      </c>
      <c r="AU222" s="202" t="s">
        <v>80</v>
      </c>
      <c r="AY222" s="201" t="s">
        <v>123</v>
      </c>
      <c r="BK222" s="203">
        <f>SUM(BK223:BK250)</f>
        <v>0</v>
      </c>
    </row>
    <row r="223" s="2" customFormat="1" ht="44.25" customHeight="1">
      <c r="A223" s="40"/>
      <c r="B223" s="41"/>
      <c r="C223" s="206" t="s">
        <v>283</v>
      </c>
      <c r="D223" s="206" t="s">
        <v>126</v>
      </c>
      <c r="E223" s="207" t="s">
        <v>284</v>
      </c>
      <c r="F223" s="208" t="s">
        <v>285</v>
      </c>
      <c r="G223" s="209" t="s">
        <v>271</v>
      </c>
      <c r="H223" s="210">
        <v>1</v>
      </c>
      <c r="I223" s="211"/>
      <c r="J223" s="212">
        <f>ROUND(I223*H223,2)</f>
        <v>0</v>
      </c>
      <c r="K223" s="208" t="s">
        <v>19</v>
      </c>
      <c r="L223" s="46"/>
      <c r="M223" s="213" t="s">
        <v>19</v>
      </c>
      <c r="N223" s="214" t="s">
        <v>43</v>
      </c>
      <c r="O223" s="86"/>
      <c r="P223" s="215">
        <f>O223*H223</f>
        <v>0</v>
      </c>
      <c r="Q223" s="215">
        <v>0.00019000000000000001</v>
      </c>
      <c r="R223" s="215">
        <f>Q223*H223</f>
        <v>0.00019000000000000001</v>
      </c>
      <c r="S223" s="215">
        <v>0</v>
      </c>
      <c r="T223" s="21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7" t="s">
        <v>237</v>
      </c>
      <c r="AT223" s="217" t="s">
        <v>126</v>
      </c>
      <c r="AU223" s="217" t="s">
        <v>82</v>
      </c>
      <c r="AY223" s="19" t="s">
        <v>123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9" t="s">
        <v>80</v>
      </c>
      <c r="BK223" s="218">
        <f>ROUND(I223*H223,2)</f>
        <v>0</v>
      </c>
      <c r="BL223" s="19" t="s">
        <v>237</v>
      </c>
      <c r="BM223" s="217" t="s">
        <v>286</v>
      </c>
    </row>
    <row r="224" s="2" customFormat="1">
      <c r="A224" s="40"/>
      <c r="B224" s="41"/>
      <c r="C224" s="42"/>
      <c r="D224" s="219" t="s">
        <v>133</v>
      </c>
      <c r="E224" s="42"/>
      <c r="F224" s="220" t="s">
        <v>285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133</v>
      </c>
      <c r="AU224" s="19" t="s">
        <v>82</v>
      </c>
    </row>
    <row r="225" s="2" customFormat="1">
      <c r="A225" s="40"/>
      <c r="B225" s="41"/>
      <c r="C225" s="42"/>
      <c r="D225" s="219" t="s">
        <v>287</v>
      </c>
      <c r="E225" s="42"/>
      <c r="F225" s="258" t="s">
        <v>288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287</v>
      </c>
      <c r="AU225" s="19" t="s">
        <v>82</v>
      </c>
    </row>
    <row r="226" s="14" customFormat="1">
      <c r="A226" s="14"/>
      <c r="B226" s="236"/>
      <c r="C226" s="237"/>
      <c r="D226" s="219" t="s">
        <v>137</v>
      </c>
      <c r="E226" s="238" t="s">
        <v>19</v>
      </c>
      <c r="F226" s="239" t="s">
        <v>80</v>
      </c>
      <c r="G226" s="237"/>
      <c r="H226" s="240">
        <v>1</v>
      </c>
      <c r="I226" s="241"/>
      <c r="J226" s="237"/>
      <c r="K226" s="237"/>
      <c r="L226" s="242"/>
      <c r="M226" s="243"/>
      <c r="N226" s="244"/>
      <c r="O226" s="244"/>
      <c r="P226" s="244"/>
      <c r="Q226" s="244"/>
      <c r="R226" s="244"/>
      <c r="S226" s="244"/>
      <c r="T226" s="24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6" t="s">
        <v>137</v>
      </c>
      <c r="AU226" s="246" t="s">
        <v>82</v>
      </c>
      <c r="AV226" s="14" t="s">
        <v>82</v>
      </c>
      <c r="AW226" s="14" t="s">
        <v>33</v>
      </c>
      <c r="AX226" s="14" t="s">
        <v>80</v>
      </c>
      <c r="AY226" s="246" t="s">
        <v>123</v>
      </c>
    </row>
    <row r="227" s="2" customFormat="1" ht="44.25" customHeight="1">
      <c r="A227" s="40"/>
      <c r="B227" s="41"/>
      <c r="C227" s="206" t="s">
        <v>289</v>
      </c>
      <c r="D227" s="206" t="s">
        <v>126</v>
      </c>
      <c r="E227" s="207" t="s">
        <v>290</v>
      </c>
      <c r="F227" s="208" t="s">
        <v>285</v>
      </c>
      <c r="G227" s="209" t="s">
        <v>271</v>
      </c>
      <c r="H227" s="210">
        <v>1</v>
      </c>
      <c r="I227" s="211"/>
      <c r="J227" s="212">
        <f>ROUND(I227*H227,2)</f>
        <v>0</v>
      </c>
      <c r="K227" s="208" t="s">
        <v>19</v>
      </c>
      <c r="L227" s="46"/>
      <c r="M227" s="213" t="s">
        <v>19</v>
      </c>
      <c r="N227" s="214" t="s">
        <v>43</v>
      </c>
      <c r="O227" s="86"/>
      <c r="P227" s="215">
        <f>O227*H227</f>
        <v>0</v>
      </c>
      <c r="Q227" s="215">
        <v>0.00019000000000000001</v>
      </c>
      <c r="R227" s="215">
        <f>Q227*H227</f>
        <v>0.00019000000000000001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237</v>
      </c>
      <c r="AT227" s="217" t="s">
        <v>126</v>
      </c>
      <c r="AU227" s="217" t="s">
        <v>82</v>
      </c>
      <c r="AY227" s="19" t="s">
        <v>123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80</v>
      </c>
      <c r="BK227" s="218">
        <f>ROUND(I227*H227,2)</f>
        <v>0</v>
      </c>
      <c r="BL227" s="19" t="s">
        <v>237</v>
      </c>
      <c r="BM227" s="217" t="s">
        <v>291</v>
      </c>
    </row>
    <row r="228" s="2" customFormat="1">
      <c r="A228" s="40"/>
      <c r="B228" s="41"/>
      <c r="C228" s="42"/>
      <c r="D228" s="219" t="s">
        <v>133</v>
      </c>
      <c r="E228" s="42"/>
      <c r="F228" s="220" t="s">
        <v>285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133</v>
      </c>
      <c r="AU228" s="19" t="s">
        <v>82</v>
      </c>
    </row>
    <row r="229" s="2" customFormat="1">
      <c r="A229" s="40"/>
      <c r="B229" s="41"/>
      <c r="C229" s="42"/>
      <c r="D229" s="219" t="s">
        <v>287</v>
      </c>
      <c r="E229" s="42"/>
      <c r="F229" s="258" t="s">
        <v>288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287</v>
      </c>
      <c r="AU229" s="19" t="s">
        <v>82</v>
      </c>
    </row>
    <row r="230" s="14" customFormat="1">
      <c r="A230" s="14"/>
      <c r="B230" s="236"/>
      <c r="C230" s="237"/>
      <c r="D230" s="219" t="s">
        <v>137</v>
      </c>
      <c r="E230" s="238" t="s">
        <v>19</v>
      </c>
      <c r="F230" s="239" t="s">
        <v>80</v>
      </c>
      <c r="G230" s="237"/>
      <c r="H230" s="240">
        <v>1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6" t="s">
        <v>137</v>
      </c>
      <c r="AU230" s="246" t="s">
        <v>82</v>
      </c>
      <c r="AV230" s="14" t="s">
        <v>82</v>
      </c>
      <c r="AW230" s="14" t="s">
        <v>33</v>
      </c>
      <c r="AX230" s="14" t="s">
        <v>80</v>
      </c>
      <c r="AY230" s="246" t="s">
        <v>123</v>
      </c>
    </row>
    <row r="231" s="2" customFormat="1" ht="44.25" customHeight="1">
      <c r="A231" s="40"/>
      <c r="B231" s="41"/>
      <c r="C231" s="206" t="s">
        <v>7</v>
      </c>
      <c r="D231" s="206" t="s">
        <v>126</v>
      </c>
      <c r="E231" s="207" t="s">
        <v>292</v>
      </c>
      <c r="F231" s="208" t="s">
        <v>293</v>
      </c>
      <c r="G231" s="209" t="s">
        <v>271</v>
      </c>
      <c r="H231" s="210">
        <v>1</v>
      </c>
      <c r="I231" s="211"/>
      <c r="J231" s="212">
        <f>ROUND(I231*H231,2)</f>
        <v>0</v>
      </c>
      <c r="K231" s="208" t="s">
        <v>19</v>
      </c>
      <c r="L231" s="46"/>
      <c r="M231" s="213" t="s">
        <v>19</v>
      </c>
      <c r="N231" s="214" t="s">
        <v>43</v>
      </c>
      <c r="O231" s="86"/>
      <c r="P231" s="215">
        <f>O231*H231</f>
        <v>0</v>
      </c>
      <c r="Q231" s="215">
        <v>0.00019000000000000001</v>
      </c>
      <c r="R231" s="215">
        <f>Q231*H231</f>
        <v>0.00019000000000000001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237</v>
      </c>
      <c r="AT231" s="217" t="s">
        <v>126</v>
      </c>
      <c r="AU231" s="217" t="s">
        <v>82</v>
      </c>
      <c r="AY231" s="19" t="s">
        <v>123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9" t="s">
        <v>80</v>
      </c>
      <c r="BK231" s="218">
        <f>ROUND(I231*H231,2)</f>
        <v>0</v>
      </c>
      <c r="BL231" s="19" t="s">
        <v>237</v>
      </c>
      <c r="BM231" s="217" t="s">
        <v>294</v>
      </c>
    </row>
    <row r="232" s="2" customFormat="1">
      <c r="A232" s="40"/>
      <c r="B232" s="41"/>
      <c r="C232" s="42"/>
      <c r="D232" s="219" t="s">
        <v>133</v>
      </c>
      <c r="E232" s="42"/>
      <c r="F232" s="220" t="s">
        <v>293</v>
      </c>
      <c r="G232" s="42"/>
      <c r="H232" s="42"/>
      <c r="I232" s="221"/>
      <c r="J232" s="42"/>
      <c r="K232" s="42"/>
      <c r="L232" s="46"/>
      <c r="M232" s="222"/>
      <c r="N232" s="223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133</v>
      </c>
      <c r="AU232" s="19" t="s">
        <v>82</v>
      </c>
    </row>
    <row r="233" s="2" customFormat="1">
      <c r="A233" s="40"/>
      <c r="B233" s="41"/>
      <c r="C233" s="42"/>
      <c r="D233" s="219" t="s">
        <v>287</v>
      </c>
      <c r="E233" s="42"/>
      <c r="F233" s="258" t="s">
        <v>295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287</v>
      </c>
      <c r="AU233" s="19" t="s">
        <v>82</v>
      </c>
    </row>
    <row r="234" s="14" customFormat="1">
      <c r="A234" s="14"/>
      <c r="B234" s="236"/>
      <c r="C234" s="237"/>
      <c r="D234" s="219" t="s">
        <v>137</v>
      </c>
      <c r="E234" s="238" t="s">
        <v>19</v>
      </c>
      <c r="F234" s="239" t="s">
        <v>80</v>
      </c>
      <c r="G234" s="237"/>
      <c r="H234" s="240">
        <v>1</v>
      </c>
      <c r="I234" s="241"/>
      <c r="J234" s="237"/>
      <c r="K234" s="237"/>
      <c r="L234" s="242"/>
      <c r="M234" s="243"/>
      <c r="N234" s="244"/>
      <c r="O234" s="244"/>
      <c r="P234" s="244"/>
      <c r="Q234" s="244"/>
      <c r="R234" s="244"/>
      <c r="S234" s="244"/>
      <c r="T234" s="24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6" t="s">
        <v>137</v>
      </c>
      <c r="AU234" s="246" t="s">
        <v>82</v>
      </c>
      <c r="AV234" s="14" t="s">
        <v>82</v>
      </c>
      <c r="AW234" s="14" t="s">
        <v>33</v>
      </c>
      <c r="AX234" s="14" t="s">
        <v>80</v>
      </c>
      <c r="AY234" s="246" t="s">
        <v>123</v>
      </c>
    </row>
    <row r="235" s="2" customFormat="1" ht="24.15" customHeight="1">
      <c r="A235" s="40"/>
      <c r="B235" s="41"/>
      <c r="C235" s="206" t="s">
        <v>296</v>
      </c>
      <c r="D235" s="206" t="s">
        <v>126</v>
      </c>
      <c r="E235" s="207" t="s">
        <v>297</v>
      </c>
      <c r="F235" s="208" t="s">
        <v>298</v>
      </c>
      <c r="G235" s="209" t="s">
        <v>129</v>
      </c>
      <c r="H235" s="210">
        <v>29.376000000000001</v>
      </c>
      <c r="I235" s="211"/>
      <c r="J235" s="212">
        <f>ROUND(I235*H235,2)</f>
        <v>0</v>
      </c>
      <c r="K235" s="208" t="s">
        <v>19</v>
      </c>
      <c r="L235" s="46"/>
      <c r="M235" s="213" t="s">
        <v>19</v>
      </c>
      <c r="N235" s="214" t="s">
        <v>43</v>
      </c>
      <c r="O235" s="86"/>
      <c r="P235" s="215">
        <f>O235*H235</f>
        <v>0</v>
      </c>
      <c r="Q235" s="215">
        <v>0.00019000000000000001</v>
      </c>
      <c r="R235" s="215">
        <f>Q235*H235</f>
        <v>0.0055814400000000009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237</v>
      </c>
      <c r="AT235" s="217" t="s">
        <v>126</v>
      </c>
      <c r="AU235" s="217" t="s">
        <v>82</v>
      </c>
      <c r="AY235" s="19" t="s">
        <v>123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80</v>
      </c>
      <c r="BK235" s="218">
        <f>ROUND(I235*H235,2)</f>
        <v>0</v>
      </c>
      <c r="BL235" s="19" t="s">
        <v>237</v>
      </c>
      <c r="BM235" s="217" t="s">
        <v>299</v>
      </c>
    </row>
    <row r="236" s="2" customFormat="1">
      <c r="A236" s="40"/>
      <c r="B236" s="41"/>
      <c r="C236" s="42"/>
      <c r="D236" s="219" t="s">
        <v>133</v>
      </c>
      <c r="E236" s="42"/>
      <c r="F236" s="220" t="s">
        <v>298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133</v>
      </c>
      <c r="AU236" s="19" t="s">
        <v>82</v>
      </c>
    </row>
    <row r="237" s="2" customFormat="1">
      <c r="A237" s="40"/>
      <c r="B237" s="41"/>
      <c r="C237" s="42"/>
      <c r="D237" s="219" t="s">
        <v>287</v>
      </c>
      <c r="E237" s="42"/>
      <c r="F237" s="258" t="s">
        <v>300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287</v>
      </c>
      <c r="AU237" s="19" t="s">
        <v>82</v>
      </c>
    </row>
    <row r="238" s="14" customFormat="1">
      <c r="A238" s="14"/>
      <c r="B238" s="236"/>
      <c r="C238" s="237"/>
      <c r="D238" s="219" t="s">
        <v>137</v>
      </c>
      <c r="E238" s="238" t="s">
        <v>19</v>
      </c>
      <c r="F238" s="239" t="s">
        <v>301</v>
      </c>
      <c r="G238" s="237"/>
      <c r="H238" s="240">
        <v>19.526</v>
      </c>
      <c r="I238" s="241"/>
      <c r="J238" s="237"/>
      <c r="K238" s="237"/>
      <c r="L238" s="242"/>
      <c r="M238" s="243"/>
      <c r="N238" s="244"/>
      <c r="O238" s="244"/>
      <c r="P238" s="244"/>
      <c r="Q238" s="244"/>
      <c r="R238" s="244"/>
      <c r="S238" s="244"/>
      <c r="T238" s="24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6" t="s">
        <v>137</v>
      </c>
      <c r="AU238" s="246" t="s">
        <v>82</v>
      </c>
      <c r="AV238" s="14" t="s">
        <v>82</v>
      </c>
      <c r="AW238" s="14" t="s">
        <v>33</v>
      </c>
      <c r="AX238" s="14" t="s">
        <v>72</v>
      </c>
      <c r="AY238" s="246" t="s">
        <v>123</v>
      </c>
    </row>
    <row r="239" s="14" customFormat="1">
      <c r="A239" s="14"/>
      <c r="B239" s="236"/>
      <c r="C239" s="237"/>
      <c r="D239" s="219" t="s">
        <v>137</v>
      </c>
      <c r="E239" s="238" t="s">
        <v>19</v>
      </c>
      <c r="F239" s="239" t="s">
        <v>302</v>
      </c>
      <c r="G239" s="237"/>
      <c r="H239" s="240">
        <v>9.8499999999999996</v>
      </c>
      <c r="I239" s="241"/>
      <c r="J239" s="237"/>
      <c r="K239" s="237"/>
      <c r="L239" s="242"/>
      <c r="M239" s="243"/>
      <c r="N239" s="244"/>
      <c r="O239" s="244"/>
      <c r="P239" s="244"/>
      <c r="Q239" s="244"/>
      <c r="R239" s="244"/>
      <c r="S239" s="244"/>
      <c r="T239" s="245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6" t="s">
        <v>137</v>
      </c>
      <c r="AU239" s="246" t="s">
        <v>82</v>
      </c>
      <c r="AV239" s="14" t="s">
        <v>82</v>
      </c>
      <c r="AW239" s="14" t="s">
        <v>33</v>
      </c>
      <c r="AX239" s="14" t="s">
        <v>72</v>
      </c>
      <c r="AY239" s="246" t="s">
        <v>123</v>
      </c>
    </row>
    <row r="240" s="15" customFormat="1">
      <c r="A240" s="15"/>
      <c r="B240" s="247"/>
      <c r="C240" s="248"/>
      <c r="D240" s="219" t="s">
        <v>137</v>
      </c>
      <c r="E240" s="249" t="s">
        <v>19</v>
      </c>
      <c r="F240" s="250" t="s">
        <v>154</v>
      </c>
      <c r="G240" s="248"/>
      <c r="H240" s="251">
        <v>29.375999999999998</v>
      </c>
      <c r="I240" s="252"/>
      <c r="J240" s="248"/>
      <c r="K240" s="248"/>
      <c r="L240" s="253"/>
      <c r="M240" s="254"/>
      <c r="N240" s="255"/>
      <c r="O240" s="255"/>
      <c r="P240" s="255"/>
      <c r="Q240" s="255"/>
      <c r="R240" s="255"/>
      <c r="S240" s="255"/>
      <c r="T240" s="256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57" t="s">
        <v>137</v>
      </c>
      <c r="AU240" s="257" t="s">
        <v>82</v>
      </c>
      <c r="AV240" s="15" t="s">
        <v>131</v>
      </c>
      <c r="AW240" s="15" t="s">
        <v>33</v>
      </c>
      <c r="AX240" s="15" t="s">
        <v>80</v>
      </c>
      <c r="AY240" s="257" t="s">
        <v>123</v>
      </c>
    </row>
    <row r="241" s="2" customFormat="1" ht="16.5" customHeight="1">
      <c r="A241" s="40"/>
      <c r="B241" s="41"/>
      <c r="C241" s="206" t="s">
        <v>303</v>
      </c>
      <c r="D241" s="206" t="s">
        <v>126</v>
      </c>
      <c r="E241" s="207" t="s">
        <v>304</v>
      </c>
      <c r="F241" s="208" t="s">
        <v>305</v>
      </c>
      <c r="G241" s="209" t="s">
        <v>129</v>
      </c>
      <c r="H241" s="210">
        <v>19.222000000000001</v>
      </c>
      <c r="I241" s="211"/>
      <c r="J241" s="212">
        <f>ROUND(I241*H241,2)</f>
        <v>0</v>
      </c>
      <c r="K241" s="208" t="s">
        <v>130</v>
      </c>
      <c r="L241" s="46"/>
      <c r="M241" s="213" t="s">
        <v>19</v>
      </c>
      <c r="N241" s="214" t="s">
        <v>43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0.02</v>
      </c>
      <c r="T241" s="216">
        <f>S241*H241</f>
        <v>0.38444000000000006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237</v>
      </c>
      <c r="AT241" s="217" t="s">
        <v>126</v>
      </c>
      <c r="AU241" s="217" t="s">
        <v>82</v>
      </c>
      <c r="AY241" s="19" t="s">
        <v>123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80</v>
      </c>
      <c r="BK241" s="218">
        <f>ROUND(I241*H241,2)</f>
        <v>0</v>
      </c>
      <c r="BL241" s="19" t="s">
        <v>237</v>
      </c>
      <c r="BM241" s="217" t="s">
        <v>306</v>
      </c>
    </row>
    <row r="242" s="2" customFormat="1">
      <c r="A242" s="40"/>
      <c r="B242" s="41"/>
      <c r="C242" s="42"/>
      <c r="D242" s="219" t="s">
        <v>133</v>
      </c>
      <c r="E242" s="42"/>
      <c r="F242" s="220" t="s">
        <v>305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133</v>
      </c>
      <c r="AU242" s="19" t="s">
        <v>82</v>
      </c>
    </row>
    <row r="243" s="2" customFormat="1">
      <c r="A243" s="40"/>
      <c r="B243" s="41"/>
      <c r="C243" s="42"/>
      <c r="D243" s="224" t="s">
        <v>135</v>
      </c>
      <c r="E243" s="42"/>
      <c r="F243" s="225" t="s">
        <v>307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135</v>
      </c>
      <c r="AU243" s="19" t="s">
        <v>82</v>
      </c>
    </row>
    <row r="244" s="13" customFormat="1">
      <c r="A244" s="13"/>
      <c r="B244" s="226"/>
      <c r="C244" s="227"/>
      <c r="D244" s="219" t="s">
        <v>137</v>
      </c>
      <c r="E244" s="228" t="s">
        <v>19</v>
      </c>
      <c r="F244" s="229" t="s">
        <v>254</v>
      </c>
      <c r="G244" s="227"/>
      <c r="H244" s="228" t="s">
        <v>19</v>
      </c>
      <c r="I244" s="230"/>
      <c r="J244" s="227"/>
      <c r="K244" s="227"/>
      <c r="L244" s="231"/>
      <c r="M244" s="232"/>
      <c r="N244" s="233"/>
      <c r="O244" s="233"/>
      <c r="P244" s="233"/>
      <c r="Q244" s="233"/>
      <c r="R244" s="233"/>
      <c r="S244" s="233"/>
      <c r="T244" s="23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5" t="s">
        <v>137</v>
      </c>
      <c r="AU244" s="235" t="s">
        <v>82</v>
      </c>
      <c r="AV244" s="13" t="s">
        <v>80</v>
      </c>
      <c r="AW244" s="13" t="s">
        <v>33</v>
      </c>
      <c r="AX244" s="13" t="s">
        <v>72</v>
      </c>
      <c r="AY244" s="235" t="s">
        <v>123</v>
      </c>
    </row>
    <row r="245" s="14" customFormat="1">
      <c r="A245" s="14"/>
      <c r="B245" s="236"/>
      <c r="C245" s="237"/>
      <c r="D245" s="219" t="s">
        <v>137</v>
      </c>
      <c r="E245" s="238" t="s">
        <v>19</v>
      </c>
      <c r="F245" s="239" t="s">
        <v>308</v>
      </c>
      <c r="G245" s="237"/>
      <c r="H245" s="240">
        <v>11.83</v>
      </c>
      <c r="I245" s="241"/>
      <c r="J245" s="237"/>
      <c r="K245" s="237"/>
      <c r="L245" s="242"/>
      <c r="M245" s="243"/>
      <c r="N245" s="244"/>
      <c r="O245" s="244"/>
      <c r="P245" s="244"/>
      <c r="Q245" s="244"/>
      <c r="R245" s="244"/>
      <c r="S245" s="244"/>
      <c r="T245" s="245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6" t="s">
        <v>137</v>
      </c>
      <c r="AU245" s="246" t="s">
        <v>82</v>
      </c>
      <c r="AV245" s="14" t="s">
        <v>82</v>
      </c>
      <c r="AW245" s="14" t="s">
        <v>33</v>
      </c>
      <c r="AX245" s="14" t="s">
        <v>72</v>
      </c>
      <c r="AY245" s="246" t="s">
        <v>123</v>
      </c>
    </row>
    <row r="246" s="14" customFormat="1">
      <c r="A246" s="14"/>
      <c r="B246" s="236"/>
      <c r="C246" s="237"/>
      <c r="D246" s="219" t="s">
        <v>137</v>
      </c>
      <c r="E246" s="238" t="s">
        <v>19</v>
      </c>
      <c r="F246" s="239" t="s">
        <v>309</v>
      </c>
      <c r="G246" s="237"/>
      <c r="H246" s="240">
        <v>7.3920000000000003</v>
      </c>
      <c r="I246" s="241"/>
      <c r="J246" s="237"/>
      <c r="K246" s="237"/>
      <c r="L246" s="242"/>
      <c r="M246" s="243"/>
      <c r="N246" s="244"/>
      <c r="O246" s="244"/>
      <c r="P246" s="244"/>
      <c r="Q246" s="244"/>
      <c r="R246" s="244"/>
      <c r="S246" s="244"/>
      <c r="T246" s="24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6" t="s">
        <v>137</v>
      </c>
      <c r="AU246" s="246" t="s">
        <v>82</v>
      </c>
      <c r="AV246" s="14" t="s">
        <v>82</v>
      </c>
      <c r="AW246" s="14" t="s">
        <v>33</v>
      </c>
      <c r="AX246" s="14" t="s">
        <v>72</v>
      </c>
      <c r="AY246" s="246" t="s">
        <v>123</v>
      </c>
    </row>
    <row r="247" s="15" customFormat="1">
      <c r="A247" s="15"/>
      <c r="B247" s="247"/>
      <c r="C247" s="248"/>
      <c r="D247" s="219" t="s">
        <v>137</v>
      </c>
      <c r="E247" s="249" t="s">
        <v>19</v>
      </c>
      <c r="F247" s="250" t="s">
        <v>154</v>
      </c>
      <c r="G247" s="248"/>
      <c r="H247" s="251">
        <v>19.222000000000001</v>
      </c>
      <c r="I247" s="252"/>
      <c r="J247" s="248"/>
      <c r="K247" s="248"/>
      <c r="L247" s="253"/>
      <c r="M247" s="254"/>
      <c r="N247" s="255"/>
      <c r="O247" s="255"/>
      <c r="P247" s="255"/>
      <c r="Q247" s="255"/>
      <c r="R247" s="255"/>
      <c r="S247" s="255"/>
      <c r="T247" s="256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57" t="s">
        <v>137</v>
      </c>
      <c r="AU247" s="257" t="s">
        <v>82</v>
      </c>
      <c r="AV247" s="15" t="s">
        <v>131</v>
      </c>
      <c r="AW247" s="15" t="s">
        <v>33</v>
      </c>
      <c r="AX247" s="15" t="s">
        <v>80</v>
      </c>
      <c r="AY247" s="257" t="s">
        <v>123</v>
      </c>
    </row>
    <row r="248" s="2" customFormat="1" ht="24.15" customHeight="1">
      <c r="A248" s="40"/>
      <c r="B248" s="41"/>
      <c r="C248" s="206" t="s">
        <v>310</v>
      </c>
      <c r="D248" s="206" t="s">
        <v>126</v>
      </c>
      <c r="E248" s="207" t="s">
        <v>311</v>
      </c>
      <c r="F248" s="208" t="s">
        <v>312</v>
      </c>
      <c r="G248" s="209" t="s">
        <v>313</v>
      </c>
      <c r="H248" s="259"/>
      <c r="I248" s="211"/>
      <c r="J248" s="212">
        <f>ROUND(I248*H248,2)</f>
        <v>0</v>
      </c>
      <c r="K248" s="208" t="s">
        <v>130</v>
      </c>
      <c r="L248" s="46"/>
      <c r="M248" s="213" t="s">
        <v>19</v>
      </c>
      <c r="N248" s="214" t="s">
        <v>43</v>
      </c>
      <c r="O248" s="86"/>
      <c r="P248" s="215">
        <f>O248*H248</f>
        <v>0</v>
      </c>
      <c r="Q248" s="215">
        <v>0</v>
      </c>
      <c r="R248" s="215">
        <f>Q248*H248</f>
        <v>0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237</v>
      </c>
      <c r="AT248" s="217" t="s">
        <v>126</v>
      </c>
      <c r="AU248" s="217" t="s">
        <v>82</v>
      </c>
      <c r="AY248" s="19" t="s">
        <v>123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80</v>
      </c>
      <c r="BK248" s="218">
        <f>ROUND(I248*H248,2)</f>
        <v>0</v>
      </c>
      <c r="BL248" s="19" t="s">
        <v>237</v>
      </c>
      <c r="BM248" s="217" t="s">
        <v>314</v>
      </c>
    </row>
    <row r="249" s="2" customFormat="1">
      <c r="A249" s="40"/>
      <c r="B249" s="41"/>
      <c r="C249" s="42"/>
      <c r="D249" s="219" t="s">
        <v>133</v>
      </c>
      <c r="E249" s="42"/>
      <c r="F249" s="220" t="s">
        <v>315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133</v>
      </c>
      <c r="AU249" s="19" t="s">
        <v>82</v>
      </c>
    </row>
    <row r="250" s="2" customFormat="1">
      <c r="A250" s="40"/>
      <c r="B250" s="41"/>
      <c r="C250" s="42"/>
      <c r="D250" s="224" t="s">
        <v>135</v>
      </c>
      <c r="E250" s="42"/>
      <c r="F250" s="225" t="s">
        <v>316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135</v>
      </c>
      <c r="AU250" s="19" t="s">
        <v>82</v>
      </c>
    </row>
    <row r="251" s="12" customFormat="1" ht="22.8" customHeight="1">
      <c r="A251" s="12"/>
      <c r="B251" s="190"/>
      <c r="C251" s="191"/>
      <c r="D251" s="192" t="s">
        <v>71</v>
      </c>
      <c r="E251" s="204" t="s">
        <v>317</v>
      </c>
      <c r="F251" s="204" t="s">
        <v>318</v>
      </c>
      <c r="G251" s="191"/>
      <c r="H251" s="191"/>
      <c r="I251" s="194"/>
      <c r="J251" s="205">
        <f>BK251</f>
        <v>0</v>
      </c>
      <c r="K251" s="191"/>
      <c r="L251" s="196"/>
      <c r="M251" s="197"/>
      <c r="N251" s="198"/>
      <c r="O251" s="198"/>
      <c r="P251" s="199">
        <f>SUM(P252:P271)</f>
        <v>0</v>
      </c>
      <c r="Q251" s="198"/>
      <c r="R251" s="199">
        <f>SUM(R252:R271)</f>
        <v>1.1676900000000001</v>
      </c>
      <c r="S251" s="198"/>
      <c r="T251" s="200">
        <f>SUM(T252:T271)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1" t="s">
        <v>82</v>
      </c>
      <c r="AT251" s="202" t="s">
        <v>71</v>
      </c>
      <c r="AU251" s="202" t="s">
        <v>80</v>
      </c>
      <c r="AY251" s="201" t="s">
        <v>123</v>
      </c>
      <c r="BK251" s="203">
        <f>SUM(BK252:BK271)</f>
        <v>0</v>
      </c>
    </row>
    <row r="252" s="2" customFormat="1" ht="16.5" customHeight="1">
      <c r="A252" s="40"/>
      <c r="B252" s="41"/>
      <c r="C252" s="206" t="s">
        <v>319</v>
      </c>
      <c r="D252" s="206" t="s">
        <v>126</v>
      </c>
      <c r="E252" s="207" t="s">
        <v>320</v>
      </c>
      <c r="F252" s="208" t="s">
        <v>321</v>
      </c>
      <c r="G252" s="209" t="s">
        <v>166</v>
      </c>
      <c r="H252" s="210">
        <v>45</v>
      </c>
      <c r="I252" s="211"/>
      <c r="J252" s="212">
        <f>ROUND(I252*H252,2)</f>
        <v>0</v>
      </c>
      <c r="K252" s="208" t="s">
        <v>19</v>
      </c>
      <c r="L252" s="46"/>
      <c r="M252" s="213" t="s">
        <v>19</v>
      </c>
      <c r="N252" s="214" t="s">
        <v>43</v>
      </c>
      <c r="O252" s="86"/>
      <c r="P252" s="215">
        <f>O252*H252</f>
        <v>0</v>
      </c>
      <c r="Q252" s="215">
        <v>0.00843</v>
      </c>
      <c r="R252" s="215">
        <f>Q252*H252</f>
        <v>0.37935000000000002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237</v>
      </c>
      <c r="AT252" s="217" t="s">
        <v>126</v>
      </c>
      <c r="AU252" s="217" t="s">
        <v>82</v>
      </c>
      <c r="AY252" s="19" t="s">
        <v>123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80</v>
      </c>
      <c r="BK252" s="218">
        <f>ROUND(I252*H252,2)</f>
        <v>0</v>
      </c>
      <c r="BL252" s="19" t="s">
        <v>237</v>
      </c>
      <c r="BM252" s="217" t="s">
        <v>322</v>
      </c>
    </row>
    <row r="253" s="2" customFormat="1">
      <c r="A253" s="40"/>
      <c r="B253" s="41"/>
      <c r="C253" s="42"/>
      <c r="D253" s="219" t="s">
        <v>133</v>
      </c>
      <c r="E253" s="42"/>
      <c r="F253" s="220" t="s">
        <v>321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133</v>
      </c>
      <c r="AU253" s="19" t="s">
        <v>82</v>
      </c>
    </row>
    <row r="254" s="13" customFormat="1">
      <c r="A254" s="13"/>
      <c r="B254" s="226"/>
      <c r="C254" s="227"/>
      <c r="D254" s="219" t="s">
        <v>137</v>
      </c>
      <c r="E254" s="228" t="s">
        <v>19</v>
      </c>
      <c r="F254" s="229" t="s">
        <v>138</v>
      </c>
      <c r="G254" s="227"/>
      <c r="H254" s="228" t="s">
        <v>19</v>
      </c>
      <c r="I254" s="230"/>
      <c r="J254" s="227"/>
      <c r="K254" s="227"/>
      <c r="L254" s="231"/>
      <c r="M254" s="232"/>
      <c r="N254" s="233"/>
      <c r="O254" s="233"/>
      <c r="P254" s="233"/>
      <c r="Q254" s="233"/>
      <c r="R254" s="233"/>
      <c r="S254" s="233"/>
      <c r="T254" s="23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5" t="s">
        <v>137</v>
      </c>
      <c r="AU254" s="235" t="s">
        <v>82</v>
      </c>
      <c r="AV254" s="13" t="s">
        <v>80</v>
      </c>
      <c r="AW254" s="13" t="s">
        <v>33</v>
      </c>
      <c r="AX254" s="13" t="s">
        <v>72</v>
      </c>
      <c r="AY254" s="235" t="s">
        <v>123</v>
      </c>
    </row>
    <row r="255" s="14" customFormat="1">
      <c r="A255" s="14"/>
      <c r="B255" s="236"/>
      <c r="C255" s="237"/>
      <c r="D255" s="219" t="s">
        <v>137</v>
      </c>
      <c r="E255" s="238" t="s">
        <v>19</v>
      </c>
      <c r="F255" s="239" t="s">
        <v>323</v>
      </c>
      <c r="G255" s="237"/>
      <c r="H255" s="240">
        <v>45</v>
      </c>
      <c r="I255" s="241"/>
      <c r="J255" s="237"/>
      <c r="K255" s="237"/>
      <c r="L255" s="242"/>
      <c r="M255" s="243"/>
      <c r="N255" s="244"/>
      <c r="O255" s="244"/>
      <c r="P255" s="244"/>
      <c r="Q255" s="244"/>
      <c r="R255" s="244"/>
      <c r="S255" s="244"/>
      <c r="T255" s="24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6" t="s">
        <v>137</v>
      </c>
      <c r="AU255" s="246" t="s">
        <v>82</v>
      </c>
      <c r="AV255" s="14" t="s">
        <v>82</v>
      </c>
      <c r="AW255" s="14" t="s">
        <v>33</v>
      </c>
      <c r="AX255" s="14" t="s">
        <v>80</v>
      </c>
      <c r="AY255" s="246" t="s">
        <v>123</v>
      </c>
    </row>
    <row r="256" s="2" customFormat="1" ht="24.15" customHeight="1">
      <c r="A256" s="40"/>
      <c r="B256" s="41"/>
      <c r="C256" s="206" t="s">
        <v>324</v>
      </c>
      <c r="D256" s="206" t="s">
        <v>126</v>
      </c>
      <c r="E256" s="207" t="s">
        <v>325</v>
      </c>
      <c r="F256" s="208" t="s">
        <v>326</v>
      </c>
      <c r="G256" s="209" t="s">
        <v>271</v>
      </c>
      <c r="H256" s="210">
        <v>18</v>
      </c>
      <c r="I256" s="211"/>
      <c r="J256" s="212">
        <f>ROUND(I256*H256,2)</f>
        <v>0</v>
      </c>
      <c r="K256" s="208" t="s">
        <v>19</v>
      </c>
      <c r="L256" s="46"/>
      <c r="M256" s="213" t="s">
        <v>19</v>
      </c>
      <c r="N256" s="214" t="s">
        <v>43</v>
      </c>
      <c r="O256" s="86"/>
      <c r="P256" s="215">
        <f>O256*H256</f>
        <v>0</v>
      </c>
      <c r="Q256" s="215">
        <v>0.0075700000000000003</v>
      </c>
      <c r="R256" s="215">
        <f>Q256*H256</f>
        <v>0.13625999999999999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237</v>
      </c>
      <c r="AT256" s="217" t="s">
        <v>126</v>
      </c>
      <c r="AU256" s="217" t="s">
        <v>82</v>
      </c>
      <c r="AY256" s="19" t="s">
        <v>123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9" t="s">
        <v>80</v>
      </c>
      <c r="BK256" s="218">
        <f>ROUND(I256*H256,2)</f>
        <v>0</v>
      </c>
      <c r="BL256" s="19" t="s">
        <v>237</v>
      </c>
      <c r="BM256" s="217" t="s">
        <v>327</v>
      </c>
    </row>
    <row r="257" s="2" customFormat="1">
      <c r="A257" s="40"/>
      <c r="B257" s="41"/>
      <c r="C257" s="42"/>
      <c r="D257" s="219" t="s">
        <v>133</v>
      </c>
      <c r="E257" s="42"/>
      <c r="F257" s="220" t="s">
        <v>326</v>
      </c>
      <c r="G257" s="42"/>
      <c r="H257" s="42"/>
      <c r="I257" s="221"/>
      <c r="J257" s="42"/>
      <c r="K257" s="42"/>
      <c r="L257" s="46"/>
      <c r="M257" s="222"/>
      <c r="N257" s="223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133</v>
      </c>
      <c r="AU257" s="19" t="s">
        <v>82</v>
      </c>
    </row>
    <row r="258" s="14" customFormat="1">
      <c r="A258" s="14"/>
      <c r="B258" s="236"/>
      <c r="C258" s="237"/>
      <c r="D258" s="219" t="s">
        <v>137</v>
      </c>
      <c r="E258" s="238" t="s">
        <v>19</v>
      </c>
      <c r="F258" s="239" t="s">
        <v>328</v>
      </c>
      <c r="G258" s="237"/>
      <c r="H258" s="240">
        <v>18</v>
      </c>
      <c r="I258" s="241"/>
      <c r="J258" s="237"/>
      <c r="K258" s="237"/>
      <c r="L258" s="242"/>
      <c r="M258" s="243"/>
      <c r="N258" s="244"/>
      <c r="O258" s="244"/>
      <c r="P258" s="244"/>
      <c r="Q258" s="244"/>
      <c r="R258" s="244"/>
      <c r="S258" s="244"/>
      <c r="T258" s="245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6" t="s">
        <v>137</v>
      </c>
      <c r="AU258" s="246" t="s">
        <v>82</v>
      </c>
      <c r="AV258" s="14" t="s">
        <v>82</v>
      </c>
      <c r="AW258" s="14" t="s">
        <v>33</v>
      </c>
      <c r="AX258" s="14" t="s">
        <v>80</v>
      </c>
      <c r="AY258" s="246" t="s">
        <v>123</v>
      </c>
    </row>
    <row r="259" s="2" customFormat="1" ht="24.15" customHeight="1">
      <c r="A259" s="40"/>
      <c r="B259" s="41"/>
      <c r="C259" s="206" t="s">
        <v>329</v>
      </c>
      <c r="D259" s="206" t="s">
        <v>126</v>
      </c>
      <c r="E259" s="207" t="s">
        <v>330</v>
      </c>
      <c r="F259" s="208" t="s">
        <v>331</v>
      </c>
      <c r="G259" s="209" t="s">
        <v>271</v>
      </c>
      <c r="H259" s="210">
        <v>6</v>
      </c>
      <c r="I259" s="211"/>
      <c r="J259" s="212">
        <f>ROUND(I259*H259,2)</f>
        <v>0</v>
      </c>
      <c r="K259" s="208" t="s">
        <v>19</v>
      </c>
      <c r="L259" s="46"/>
      <c r="M259" s="213" t="s">
        <v>19</v>
      </c>
      <c r="N259" s="214" t="s">
        <v>43</v>
      </c>
      <c r="O259" s="86"/>
      <c r="P259" s="215">
        <f>O259*H259</f>
        <v>0</v>
      </c>
      <c r="Q259" s="215">
        <v>0.055599999999999997</v>
      </c>
      <c r="R259" s="215">
        <f>Q259*H259</f>
        <v>0.33360000000000001</v>
      </c>
      <c r="S259" s="215">
        <v>0</v>
      </c>
      <c r="T259" s="216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237</v>
      </c>
      <c r="AT259" s="217" t="s">
        <v>126</v>
      </c>
      <c r="AU259" s="217" t="s">
        <v>82</v>
      </c>
      <c r="AY259" s="19" t="s">
        <v>123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9" t="s">
        <v>80</v>
      </c>
      <c r="BK259" s="218">
        <f>ROUND(I259*H259,2)</f>
        <v>0</v>
      </c>
      <c r="BL259" s="19" t="s">
        <v>237</v>
      </c>
      <c r="BM259" s="217" t="s">
        <v>332</v>
      </c>
    </row>
    <row r="260" s="2" customFormat="1">
      <c r="A260" s="40"/>
      <c r="B260" s="41"/>
      <c r="C260" s="42"/>
      <c r="D260" s="219" t="s">
        <v>133</v>
      </c>
      <c r="E260" s="42"/>
      <c r="F260" s="220" t="s">
        <v>331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133</v>
      </c>
      <c r="AU260" s="19" t="s">
        <v>82</v>
      </c>
    </row>
    <row r="261" s="13" customFormat="1">
      <c r="A261" s="13"/>
      <c r="B261" s="226"/>
      <c r="C261" s="227"/>
      <c r="D261" s="219" t="s">
        <v>137</v>
      </c>
      <c r="E261" s="228" t="s">
        <v>19</v>
      </c>
      <c r="F261" s="229" t="s">
        <v>138</v>
      </c>
      <c r="G261" s="227"/>
      <c r="H261" s="228" t="s">
        <v>19</v>
      </c>
      <c r="I261" s="230"/>
      <c r="J261" s="227"/>
      <c r="K261" s="227"/>
      <c r="L261" s="231"/>
      <c r="M261" s="232"/>
      <c r="N261" s="233"/>
      <c r="O261" s="233"/>
      <c r="P261" s="233"/>
      <c r="Q261" s="233"/>
      <c r="R261" s="233"/>
      <c r="S261" s="233"/>
      <c r="T261" s="23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5" t="s">
        <v>137</v>
      </c>
      <c r="AU261" s="235" t="s">
        <v>82</v>
      </c>
      <c r="AV261" s="13" t="s">
        <v>80</v>
      </c>
      <c r="AW261" s="13" t="s">
        <v>33</v>
      </c>
      <c r="AX261" s="13" t="s">
        <v>72</v>
      </c>
      <c r="AY261" s="235" t="s">
        <v>123</v>
      </c>
    </row>
    <row r="262" s="14" customFormat="1">
      <c r="A262" s="14"/>
      <c r="B262" s="236"/>
      <c r="C262" s="237"/>
      <c r="D262" s="219" t="s">
        <v>137</v>
      </c>
      <c r="E262" s="238" t="s">
        <v>19</v>
      </c>
      <c r="F262" s="239" t="s">
        <v>124</v>
      </c>
      <c r="G262" s="237"/>
      <c r="H262" s="240">
        <v>6</v>
      </c>
      <c r="I262" s="241"/>
      <c r="J262" s="237"/>
      <c r="K262" s="237"/>
      <c r="L262" s="242"/>
      <c r="M262" s="243"/>
      <c r="N262" s="244"/>
      <c r="O262" s="244"/>
      <c r="P262" s="244"/>
      <c r="Q262" s="244"/>
      <c r="R262" s="244"/>
      <c r="S262" s="244"/>
      <c r="T262" s="245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6" t="s">
        <v>137</v>
      </c>
      <c r="AU262" s="246" t="s">
        <v>82</v>
      </c>
      <c r="AV262" s="14" t="s">
        <v>82</v>
      </c>
      <c r="AW262" s="14" t="s">
        <v>33</v>
      </c>
      <c r="AX262" s="14" t="s">
        <v>80</v>
      </c>
      <c r="AY262" s="246" t="s">
        <v>123</v>
      </c>
    </row>
    <row r="263" s="2" customFormat="1" ht="33" customHeight="1">
      <c r="A263" s="40"/>
      <c r="B263" s="41"/>
      <c r="C263" s="206" t="s">
        <v>333</v>
      </c>
      <c r="D263" s="206" t="s">
        <v>126</v>
      </c>
      <c r="E263" s="207" t="s">
        <v>334</v>
      </c>
      <c r="F263" s="208" t="s">
        <v>335</v>
      </c>
      <c r="G263" s="209" t="s">
        <v>129</v>
      </c>
      <c r="H263" s="210">
        <v>63.695999999999998</v>
      </c>
      <c r="I263" s="211"/>
      <c r="J263" s="212">
        <f>ROUND(I263*H263,2)</f>
        <v>0</v>
      </c>
      <c r="K263" s="208" t="s">
        <v>19</v>
      </c>
      <c r="L263" s="46"/>
      <c r="M263" s="213" t="s">
        <v>19</v>
      </c>
      <c r="N263" s="214" t="s">
        <v>43</v>
      </c>
      <c r="O263" s="86"/>
      <c r="P263" s="215">
        <f>O263*H263</f>
        <v>0</v>
      </c>
      <c r="Q263" s="215">
        <v>0.0050000000000000001</v>
      </c>
      <c r="R263" s="215">
        <f>Q263*H263</f>
        <v>0.31847999999999999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237</v>
      </c>
      <c r="AT263" s="217" t="s">
        <v>126</v>
      </c>
      <c r="AU263" s="217" t="s">
        <v>82</v>
      </c>
      <c r="AY263" s="19" t="s">
        <v>123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80</v>
      </c>
      <c r="BK263" s="218">
        <f>ROUND(I263*H263,2)</f>
        <v>0</v>
      </c>
      <c r="BL263" s="19" t="s">
        <v>237</v>
      </c>
      <c r="BM263" s="217" t="s">
        <v>336</v>
      </c>
    </row>
    <row r="264" s="2" customFormat="1">
      <c r="A264" s="40"/>
      <c r="B264" s="41"/>
      <c r="C264" s="42"/>
      <c r="D264" s="219" t="s">
        <v>133</v>
      </c>
      <c r="E264" s="42"/>
      <c r="F264" s="220" t="s">
        <v>335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133</v>
      </c>
      <c r="AU264" s="19" t="s">
        <v>82</v>
      </c>
    </row>
    <row r="265" s="13" customFormat="1">
      <c r="A265" s="13"/>
      <c r="B265" s="226"/>
      <c r="C265" s="227"/>
      <c r="D265" s="219" t="s">
        <v>137</v>
      </c>
      <c r="E265" s="228" t="s">
        <v>19</v>
      </c>
      <c r="F265" s="229" t="s">
        <v>337</v>
      </c>
      <c r="G265" s="227"/>
      <c r="H265" s="228" t="s">
        <v>19</v>
      </c>
      <c r="I265" s="230"/>
      <c r="J265" s="227"/>
      <c r="K265" s="227"/>
      <c r="L265" s="231"/>
      <c r="M265" s="232"/>
      <c r="N265" s="233"/>
      <c r="O265" s="233"/>
      <c r="P265" s="233"/>
      <c r="Q265" s="233"/>
      <c r="R265" s="233"/>
      <c r="S265" s="233"/>
      <c r="T265" s="23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5" t="s">
        <v>137</v>
      </c>
      <c r="AU265" s="235" t="s">
        <v>82</v>
      </c>
      <c r="AV265" s="13" t="s">
        <v>80</v>
      </c>
      <c r="AW265" s="13" t="s">
        <v>33</v>
      </c>
      <c r="AX265" s="13" t="s">
        <v>72</v>
      </c>
      <c r="AY265" s="235" t="s">
        <v>123</v>
      </c>
    </row>
    <row r="266" s="14" customFormat="1">
      <c r="A266" s="14"/>
      <c r="B266" s="236"/>
      <c r="C266" s="237"/>
      <c r="D266" s="219" t="s">
        <v>137</v>
      </c>
      <c r="E266" s="238" t="s">
        <v>19</v>
      </c>
      <c r="F266" s="239" t="s">
        <v>338</v>
      </c>
      <c r="G266" s="237"/>
      <c r="H266" s="240">
        <v>28</v>
      </c>
      <c r="I266" s="241"/>
      <c r="J266" s="237"/>
      <c r="K266" s="237"/>
      <c r="L266" s="242"/>
      <c r="M266" s="243"/>
      <c r="N266" s="244"/>
      <c r="O266" s="244"/>
      <c r="P266" s="244"/>
      <c r="Q266" s="244"/>
      <c r="R266" s="244"/>
      <c r="S266" s="244"/>
      <c r="T266" s="245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6" t="s">
        <v>137</v>
      </c>
      <c r="AU266" s="246" t="s">
        <v>82</v>
      </c>
      <c r="AV266" s="14" t="s">
        <v>82</v>
      </c>
      <c r="AW266" s="14" t="s">
        <v>33</v>
      </c>
      <c r="AX266" s="14" t="s">
        <v>72</v>
      </c>
      <c r="AY266" s="246" t="s">
        <v>123</v>
      </c>
    </row>
    <row r="267" s="14" customFormat="1">
      <c r="A267" s="14"/>
      <c r="B267" s="236"/>
      <c r="C267" s="237"/>
      <c r="D267" s="219" t="s">
        <v>137</v>
      </c>
      <c r="E267" s="238" t="s">
        <v>19</v>
      </c>
      <c r="F267" s="239" t="s">
        <v>339</v>
      </c>
      <c r="G267" s="237"/>
      <c r="H267" s="240">
        <v>35.695999999999998</v>
      </c>
      <c r="I267" s="241"/>
      <c r="J267" s="237"/>
      <c r="K267" s="237"/>
      <c r="L267" s="242"/>
      <c r="M267" s="243"/>
      <c r="N267" s="244"/>
      <c r="O267" s="244"/>
      <c r="P267" s="244"/>
      <c r="Q267" s="244"/>
      <c r="R267" s="244"/>
      <c r="S267" s="244"/>
      <c r="T267" s="245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6" t="s">
        <v>137</v>
      </c>
      <c r="AU267" s="246" t="s">
        <v>82</v>
      </c>
      <c r="AV267" s="14" t="s">
        <v>82</v>
      </c>
      <c r="AW267" s="14" t="s">
        <v>33</v>
      </c>
      <c r="AX267" s="14" t="s">
        <v>72</v>
      </c>
      <c r="AY267" s="246" t="s">
        <v>123</v>
      </c>
    </row>
    <row r="268" s="15" customFormat="1">
      <c r="A268" s="15"/>
      <c r="B268" s="247"/>
      <c r="C268" s="248"/>
      <c r="D268" s="219" t="s">
        <v>137</v>
      </c>
      <c r="E268" s="249" t="s">
        <v>19</v>
      </c>
      <c r="F268" s="250" t="s">
        <v>154</v>
      </c>
      <c r="G268" s="248"/>
      <c r="H268" s="251">
        <v>63.695999999999998</v>
      </c>
      <c r="I268" s="252"/>
      <c r="J268" s="248"/>
      <c r="K268" s="248"/>
      <c r="L268" s="253"/>
      <c r="M268" s="254"/>
      <c r="N268" s="255"/>
      <c r="O268" s="255"/>
      <c r="P268" s="255"/>
      <c r="Q268" s="255"/>
      <c r="R268" s="255"/>
      <c r="S268" s="255"/>
      <c r="T268" s="256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57" t="s">
        <v>137</v>
      </c>
      <c r="AU268" s="257" t="s">
        <v>82</v>
      </c>
      <c r="AV268" s="15" t="s">
        <v>131</v>
      </c>
      <c r="AW268" s="15" t="s">
        <v>33</v>
      </c>
      <c r="AX268" s="15" t="s">
        <v>80</v>
      </c>
      <c r="AY268" s="257" t="s">
        <v>123</v>
      </c>
    </row>
    <row r="269" s="2" customFormat="1" ht="24.15" customHeight="1">
      <c r="A269" s="40"/>
      <c r="B269" s="41"/>
      <c r="C269" s="206" t="s">
        <v>340</v>
      </c>
      <c r="D269" s="206" t="s">
        <v>126</v>
      </c>
      <c r="E269" s="207" t="s">
        <v>341</v>
      </c>
      <c r="F269" s="208" t="s">
        <v>342</v>
      </c>
      <c r="G269" s="209" t="s">
        <v>313</v>
      </c>
      <c r="H269" s="259"/>
      <c r="I269" s="211"/>
      <c r="J269" s="212">
        <f>ROUND(I269*H269,2)</f>
        <v>0</v>
      </c>
      <c r="K269" s="208" t="s">
        <v>130</v>
      </c>
      <c r="L269" s="46"/>
      <c r="M269" s="213" t="s">
        <v>19</v>
      </c>
      <c r="N269" s="214" t="s">
        <v>43</v>
      </c>
      <c r="O269" s="86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237</v>
      </c>
      <c r="AT269" s="217" t="s">
        <v>126</v>
      </c>
      <c r="AU269" s="217" t="s">
        <v>82</v>
      </c>
      <c r="AY269" s="19" t="s">
        <v>123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80</v>
      </c>
      <c r="BK269" s="218">
        <f>ROUND(I269*H269,2)</f>
        <v>0</v>
      </c>
      <c r="BL269" s="19" t="s">
        <v>237</v>
      </c>
      <c r="BM269" s="217" t="s">
        <v>343</v>
      </c>
    </row>
    <row r="270" s="2" customFormat="1">
      <c r="A270" s="40"/>
      <c r="B270" s="41"/>
      <c r="C270" s="42"/>
      <c r="D270" s="219" t="s">
        <v>133</v>
      </c>
      <c r="E270" s="42"/>
      <c r="F270" s="220" t="s">
        <v>344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133</v>
      </c>
      <c r="AU270" s="19" t="s">
        <v>82</v>
      </c>
    </row>
    <row r="271" s="2" customFormat="1">
      <c r="A271" s="40"/>
      <c r="B271" s="41"/>
      <c r="C271" s="42"/>
      <c r="D271" s="224" t="s">
        <v>135</v>
      </c>
      <c r="E271" s="42"/>
      <c r="F271" s="225" t="s">
        <v>345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135</v>
      </c>
      <c r="AU271" s="19" t="s">
        <v>82</v>
      </c>
    </row>
    <row r="272" s="12" customFormat="1" ht="22.8" customHeight="1">
      <c r="A272" s="12"/>
      <c r="B272" s="190"/>
      <c r="C272" s="191"/>
      <c r="D272" s="192" t="s">
        <v>71</v>
      </c>
      <c r="E272" s="204" t="s">
        <v>346</v>
      </c>
      <c r="F272" s="204" t="s">
        <v>347</v>
      </c>
      <c r="G272" s="191"/>
      <c r="H272" s="191"/>
      <c r="I272" s="194"/>
      <c r="J272" s="205">
        <f>BK272</f>
        <v>0</v>
      </c>
      <c r="K272" s="191"/>
      <c r="L272" s="196"/>
      <c r="M272" s="197"/>
      <c r="N272" s="198"/>
      <c r="O272" s="198"/>
      <c r="P272" s="199">
        <f>SUM(P273:P277)</f>
        <v>0</v>
      </c>
      <c r="Q272" s="198"/>
      <c r="R272" s="199">
        <f>SUM(R273:R277)</f>
        <v>0</v>
      </c>
      <c r="S272" s="198"/>
      <c r="T272" s="200">
        <f>SUM(T273:T277)</f>
        <v>0.012500000000000001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1" t="s">
        <v>82</v>
      </c>
      <c r="AT272" s="202" t="s">
        <v>71</v>
      </c>
      <c r="AU272" s="202" t="s">
        <v>80</v>
      </c>
      <c r="AY272" s="201" t="s">
        <v>123</v>
      </c>
      <c r="BK272" s="203">
        <f>SUM(BK273:BK277)</f>
        <v>0</v>
      </c>
    </row>
    <row r="273" s="2" customFormat="1" ht="24.15" customHeight="1">
      <c r="A273" s="40"/>
      <c r="B273" s="41"/>
      <c r="C273" s="206" t="s">
        <v>348</v>
      </c>
      <c r="D273" s="206" t="s">
        <v>126</v>
      </c>
      <c r="E273" s="207" t="s">
        <v>349</v>
      </c>
      <c r="F273" s="208" t="s">
        <v>350</v>
      </c>
      <c r="G273" s="209" t="s">
        <v>129</v>
      </c>
      <c r="H273" s="210">
        <v>5</v>
      </c>
      <c r="I273" s="211"/>
      <c r="J273" s="212">
        <f>ROUND(I273*H273,2)</f>
        <v>0</v>
      </c>
      <c r="K273" s="208" t="s">
        <v>130</v>
      </c>
      <c r="L273" s="46"/>
      <c r="M273" s="213" t="s">
        <v>19</v>
      </c>
      <c r="N273" s="214" t="s">
        <v>43</v>
      </c>
      <c r="O273" s="86"/>
      <c r="P273" s="215">
        <f>O273*H273</f>
        <v>0</v>
      </c>
      <c r="Q273" s="215">
        <v>0</v>
      </c>
      <c r="R273" s="215">
        <f>Q273*H273</f>
        <v>0</v>
      </c>
      <c r="S273" s="215">
        <v>0.0025000000000000001</v>
      </c>
      <c r="T273" s="216">
        <f>S273*H273</f>
        <v>0.012500000000000001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237</v>
      </c>
      <c r="AT273" s="217" t="s">
        <v>126</v>
      </c>
      <c r="AU273" s="217" t="s">
        <v>82</v>
      </c>
      <c r="AY273" s="19" t="s">
        <v>123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80</v>
      </c>
      <c r="BK273" s="218">
        <f>ROUND(I273*H273,2)</f>
        <v>0</v>
      </c>
      <c r="BL273" s="19" t="s">
        <v>237</v>
      </c>
      <c r="BM273" s="217" t="s">
        <v>351</v>
      </c>
    </row>
    <row r="274" s="2" customFormat="1">
      <c r="A274" s="40"/>
      <c r="B274" s="41"/>
      <c r="C274" s="42"/>
      <c r="D274" s="219" t="s">
        <v>133</v>
      </c>
      <c r="E274" s="42"/>
      <c r="F274" s="220" t="s">
        <v>352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133</v>
      </c>
      <c r="AU274" s="19" t="s">
        <v>82</v>
      </c>
    </row>
    <row r="275" s="2" customFormat="1">
      <c r="A275" s="40"/>
      <c r="B275" s="41"/>
      <c r="C275" s="42"/>
      <c r="D275" s="224" t="s">
        <v>135</v>
      </c>
      <c r="E275" s="42"/>
      <c r="F275" s="225" t="s">
        <v>353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135</v>
      </c>
      <c r="AU275" s="19" t="s">
        <v>82</v>
      </c>
    </row>
    <row r="276" s="13" customFormat="1">
      <c r="A276" s="13"/>
      <c r="B276" s="226"/>
      <c r="C276" s="227"/>
      <c r="D276" s="219" t="s">
        <v>137</v>
      </c>
      <c r="E276" s="228" t="s">
        <v>19</v>
      </c>
      <c r="F276" s="229" t="s">
        <v>254</v>
      </c>
      <c r="G276" s="227"/>
      <c r="H276" s="228" t="s">
        <v>19</v>
      </c>
      <c r="I276" s="230"/>
      <c r="J276" s="227"/>
      <c r="K276" s="227"/>
      <c r="L276" s="231"/>
      <c r="M276" s="232"/>
      <c r="N276" s="233"/>
      <c r="O276" s="233"/>
      <c r="P276" s="233"/>
      <c r="Q276" s="233"/>
      <c r="R276" s="233"/>
      <c r="S276" s="233"/>
      <c r="T276" s="23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5" t="s">
        <v>137</v>
      </c>
      <c r="AU276" s="235" t="s">
        <v>82</v>
      </c>
      <c r="AV276" s="13" t="s">
        <v>80</v>
      </c>
      <c r="AW276" s="13" t="s">
        <v>33</v>
      </c>
      <c r="AX276" s="13" t="s">
        <v>72</v>
      </c>
      <c r="AY276" s="235" t="s">
        <v>123</v>
      </c>
    </row>
    <row r="277" s="14" customFormat="1">
      <c r="A277" s="14"/>
      <c r="B277" s="236"/>
      <c r="C277" s="237"/>
      <c r="D277" s="219" t="s">
        <v>137</v>
      </c>
      <c r="E277" s="238" t="s">
        <v>19</v>
      </c>
      <c r="F277" s="239" t="s">
        <v>354</v>
      </c>
      <c r="G277" s="237"/>
      <c r="H277" s="240">
        <v>5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6" t="s">
        <v>137</v>
      </c>
      <c r="AU277" s="246" t="s">
        <v>82</v>
      </c>
      <c r="AV277" s="14" t="s">
        <v>82</v>
      </c>
      <c r="AW277" s="14" t="s">
        <v>33</v>
      </c>
      <c r="AX277" s="14" t="s">
        <v>80</v>
      </c>
      <c r="AY277" s="246" t="s">
        <v>123</v>
      </c>
    </row>
    <row r="278" s="12" customFormat="1" ht="22.8" customHeight="1">
      <c r="A278" s="12"/>
      <c r="B278" s="190"/>
      <c r="C278" s="191"/>
      <c r="D278" s="192" t="s">
        <v>71</v>
      </c>
      <c r="E278" s="204" t="s">
        <v>355</v>
      </c>
      <c r="F278" s="204" t="s">
        <v>356</v>
      </c>
      <c r="G278" s="191"/>
      <c r="H278" s="191"/>
      <c r="I278" s="194"/>
      <c r="J278" s="205">
        <f>BK278</f>
        <v>0</v>
      </c>
      <c r="K278" s="191"/>
      <c r="L278" s="196"/>
      <c r="M278" s="197"/>
      <c r="N278" s="198"/>
      <c r="O278" s="198"/>
      <c r="P278" s="199">
        <f>SUM(P279:P292)</f>
        <v>0</v>
      </c>
      <c r="Q278" s="198"/>
      <c r="R278" s="199">
        <f>SUM(R279:R292)</f>
        <v>0.023759999999999996</v>
      </c>
      <c r="S278" s="198"/>
      <c r="T278" s="200">
        <f>SUM(T279:T292)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01" t="s">
        <v>82</v>
      </c>
      <c r="AT278" s="202" t="s">
        <v>71</v>
      </c>
      <c r="AU278" s="202" t="s">
        <v>80</v>
      </c>
      <c r="AY278" s="201" t="s">
        <v>123</v>
      </c>
      <c r="BK278" s="203">
        <f>SUM(BK279:BK292)</f>
        <v>0</v>
      </c>
    </row>
    <row r="279" s="2" customFormat="1" ht="33" customHeight="1">
      <c r="A279" s="40"/>
      <c r="B279" s="41"/>
      <c r="C279" s="206" t="s">
        <v>357</v>
      </c>
      <c r="D279" s="206" t="s">
        <v>126</v>
      </c>
      <c r="E279" s="207" t="s">
        <v>358</v>
      </c>
      <c r="F279" s="208" t="s">
        <v>359</v>
      </c>
      <c r="G279" s="209" t="s">
        <v>129</v>
      </c>
      <c r="H279" s="210">
        <v>26.399999999999999</v>
      </c>
      <c r="I279" s="211"/>
      <c r="J279" s="212">
        <f>ROUND(I279*H279,2)</f>
        <v>0</v>
      </c>
      <c r="K279" s="208" t="s">
        <v>130</v>
      </c>
      <c r="L279" s="46"/>
      <c r="M279" s="213" t="s">
        <v>19</v>
      </c>
      <c r="N279" s="214" t="s">
        <v>43</v>
      </c>
      <c r="O279" s="86"/>
      <c r="P279" s="215">
        <f>O279*H279</f>
        <v>0</v>
      </c>
      <c r="Q279" s="215">
        <v>0.00023000000000000001</v>
      </c>
      <c r="R279" s="215">
        <f>Q279*H279</f>
        <v>0.0060720000000000001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237</v>
      </c>
      <c r="AT279" s="217" t="s">
        <v>126</v>
      </c>
      <c r="AU279" s="217" t="s">
        <v>82</v>
      </c>
      <c r="AY279" s="19" t="s">
        <v>123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9" t="s">
        <v>80</v>
      </c>
      <c r="BK279" s="218">
        <f>ROUND(I279*H279,2)</f>
        <v>0</v>
      </c>
      <c r="BL279" s="19" t="s">
        <v>237</v>
      </c>
      <c r="BM279" s="217" t="s">
        <v>360</v>
      </c>
    </row>
    <row r="280" s="2" customFormat="1">
      <c r="A280" s="40"/>
      <c r="B280" s="41"/>
      <c r="C280" s="42"/>
      <c r="D280" s="219" t="s">
        <v>133</v>
      </c>
      <c r="E280" s="42"/>
      <c r="F280" s="220" t="s">
        <v>361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133</v>
      </c>
      <c r="AU280" s="19" t="s">
        <v>82</v>
      </c>
    </row>
    <row r="281" s="2" customFormat="1">
      <c r="A281" s="40"/>
      <c r="B281" s="41"/>
      <c r="C281" s="42"/>
      <c r="D281" s="224" t="s">
        <v>135</v>
      </c>
      <c r="E281" s="42"/>
      <c r="F281" s="225" t="s">
        <v>362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135</v>
      </c>
      <c r="AU281" s="19" t="s">
        <v>82</v>
      </c>
    </row>
    <row r="282" s="14" customFormat="1">
      <c r="A282" s="14"/>
      <c r="B282" s="236"/>
      <c r="C282" s="237"/>
      <c r="D282" s="219" t="s">
        <v>137</v>
      </c>
      <c r="E282" s="238" t="s">
        <v>19</v>
      </c>
      <c r="F282" s="239" t="s">
        <v>363</v>
      </c>
      <c r="G282" s="237"/>
      <c r="H282" s="240">
        <v>26.399999999999999</v>
      </c>
      <c r="I282" s="241"/>
      <c r="J282" s="237"/>
      <c r="K282" s="237"/>
      <c r="L282" s="242"/>
      <c r="M282" s="243"/>
      <c r="N282" s="244"/>
      <c r="O282" s="244"/>
      <c r="P282" s="244"/>
      <c r="Q282" s="244"/>
      <c r="R282" s="244"/>
      <c r="S282" s="244"/>
      <c r="T282" s="245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6" t="s">
        <v>137</v>
      </c>
      <c r="AU282" s="246" t="s">
        <v>82</v>
      </c>
      <c r="AV282" s="14" t="s">
        <v>82</v>
      </c>
      <c r="AW282" s="14" t="s">
        <v>33</v>
      </c>
      <c r="AX282" s="14" t="s">
        <v>80</v>
      </c>
      <c r="AY282" s="246" t="s">
        <v>123</v>
      </c>
    </row>
    <row r="283" s="2" customFormat="1" ht="24.15" customHeight="1">
      <c r="A283" s="40"/>
      <c r="B283" s="41"/>
      <c r="C283" s="206" t="s">
        <v>364</v>
      </c>
      <c r="D283" s="206" t="s">
        <v>126</v>
      </c>
      <c r="E283" s="207" t="s">
        <v>365</v>
      </c>
      <c r="F283" s="208" t="s">
        <v>366</v>
      </c>
      <c r="G283" s="209" t="s">
        <v>129</v>
      </c>
      <c r="H283" s="210">
        <v>26.399999999999999</v>
      </c>
      <c r="I283" s="211"/>
      <c r="J283" s="212">
        <f>ROUND(I283*H283,2)</f>
        <v>0</v>
      </c>
      <c r="K283" s="208" t="s">
        <v>130</v>
      </c>
      <c r="L283" s="46"/>
      <c r="M283" s="213" t="s">
        <v>19</v>
      </c>
      <c r="N283" s="214" t="s">
        <v>43</v>
      </c>
      <c r="O283" s="86"/>
      <c r="P283" s="215">
        <f>O283*H283</f>
        <v>0</v>
      </c>
      <c r="Q283" s="215">
        <v>0.00010000000000000001</v>
      </c>
      <c r="R283" s="215">
        <f>Q283*H283</f>
        <v>0.00264</v>
      </c>
      <c r="S283" s="215">
        <v>0</v>
      </c>
      <c r="T283" s="216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237</v>
      </c>
      <c r="AT283" s="217" t="s">
        <v>126</v>
      </c>
      <c r="AU283" s="217" t="s">
        <v>82</v>
      </c>
      <c r="AY283" s="19" t="s">
        <v>123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9" t="s">
        <v>80</v>
      </c>
      <c r="BK283" s="218">
        <f>ROUND(I283*H283,2)</f>
        <v>0</v>
      </c>
      <c r="BL283" s="19" t="s">
        <v>237</v>
      </c>
      <c r="BM283" s="217" t="s">
        <v>367</v>
      </c>
    </row>
    <row r="284" s="2" customFormat="1">
      <c r="A284" s="40"/>
      <c r="B284" s="41"/>
      <c r="C284" s="42"/>
      <c r="D284" s="219" t="s">
        <v>133</v>
      </c>
      <c r="E284" s="42"/>
      <c r="F284" s="220" t="s">
        <v>368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133</v>
      </c>
      <c r="AU284" s="19" t="s">
        <v>82</v>
      </c>
    </row>
    <row r="285" s="2" customFormat="1">
      <c r="A285" s="40"/>
      <c r="B285" s="41"/>
      <c r="C285" s="42"/>
      <c r="D285" s="224" t="s">
        <v>135</v>
      </c>
      <c r="E285" s="42"/>
      <c r="F285" s="225" t="s">
        <v>369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135</v>
      </c>
      <c r="AU285" s="19" t="s">
        <v>82</v>
      </c>
    </row>
    <row r="286" s="2" customFormat="1" ht="24.15" customHeight="1">
      <c r="A286" s="40"/>
      <c r="B286" s="41"/>
      <c r="C286" s="206" t="s">
        <v>370</v>
      </c>
      <c r="D286" s="206" t="s">
        <v>126</v>
      </c>
      <c r="E286" s="207" t="s">
        <v>371</v>
      </c>
      <c r="F286" s="208" t="s">
        <v>372</v>
      </c>
      <c r="G286" s="209" t="s">
        <v>129</v>
      </c>
      <c r="H286" s="210">
        <v>26.399999999999999</v>
      </c>
      <c r="I286" s="211"/>
      <c r="J286" s="212">
        <f>ROUND(I286*H286,2)</f>
        <v>0</v>
      </c>
      <c r="K286" s="208" t="s">
        <v>130</v>
      </c>
      <c r="L286" s="46"/>
      <c r="M286" s="213" t="s">
        <v>19</v>
      </c>
      <c r="N286" s="214" t="s">
        <v>43</v>
      </c>
      <c r="O286" s="86"/>
      <c r="P286" s="215">
        <f>O286*H286</f>
        <v>0</v>
      </c>
      <c r="Q286" s="215">
        <v>0.00016000000000000001</v>
      </c>
      <c r="R286" s="215">
        <f>Q286*H286</f>
        <v>0.0042240000000000003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237</v>
      </c>
      <c r="AT286" s="217" t="s">
        <v>126</v>
      </c>
      <c r="AU286" s="217" t="s">
        <v>82</v>
      </c>
      <c r="AY286" s="19" t="s">
        <v>123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80</v>
      </c>
      <c r="BK286" s="218">
        <f>ROUND(I286*H286,2)</f>
        <v>0</v>
      </c>
      <c r="BL286" s="19" t="s">
        <v>237</v>
      </c>
      <c r="BM286" s="217" t="s">
        <v>373</v>
      </c>
    </row>
    <row r="287" s="2" customFormat="1">
      <c r="A287" s="40"/>
      <c r="B287" s="41"/>
      <c r="C287" s="42"/>
      <c r="D287" s="219" t="s">
        <v>133</v>
      </c>
      <c r="E287" s="42"/>
      <c r="F287" s="220" t="s">
        <v>374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133</v>
      </c>
      <c r="AU287" s="19" t="s">
        <v>82</v>
      </c>
    </row>
    <row r="288" s="2" customFormat="1">
      <c r="A288" s="40"/>
      <c r="B288" s="41"/>
      <c r="C288" s="42"/>
      <c r="D288" s="224" t="s">
        <v>135</v>
      </c>
      <c r="E288" s="42"/>
      <c r="F288" s="225" t="s">
        <v>375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135</v>
      </c>
      <c r="AU288" s="19" t="s">
        <v>82</v>
      </c>
    </row>
    <row r="289" s="14" customFormat="1">
      <c r="A289" s="14"/>
      <c r="B289" s="236"/>
      <c r="C289" s="237"/>
      <c r="D289" s="219" t="s">
        <v>137</v>
      </c>
      <c r="E289" s="238" t="s">
        <v>19</v>
      </c>
      <c r="F289" s="239" t="s">
        <v>363</v>
      </c>
      <c r="G289" s="237"/>
      <c r="H289" s="240">
        <v>26.399999999999999</v>
      </c>
      <c r="I289" s="241"/>
      <c r="J289" s="237"/>
      <c r="K289" s="237"/>
      <c r="L289" s="242"/>
      <c r="M289" s="243"/>
      <c r="N289" s="244"/>
      <c r="O289" s="244"/>
      <c r="P289" s="244"/>
      <c r="Q289" s="244"/>
      <c r="R289" s="244"/>
      <c r="S289" s="244"/>
      <c r="T289" s="245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6" t="s">
        <v>137</v>
      </c>
      <c r="AU289" s="246" t="s">
        <v>82</v>
      </c>
      <c r="AV289" s="14" t="s">
        <v>82</v>
      </c>
      <c r="AW289" s="14" t="s">
        <v>33</v>
      </c>
      <c r="AX289" s="14" t="s">
        <v>80</v>
      </c>
      <c r="AY289" s="246" t="s">
        <v>123</v>
      </c>
    </row>
    <row r="290" s="2" customFormat="1" ht="24.15" customHeight="1">
      <c r="A290" s="40"/>
      <c r="B290" s="41"/>
      <c r="C290" s="206" t="s">
        <v>376</v>
      </c>
      <c r="D290" s="206" t="s">
        <v>126</v>
      </c>
      <c r="E290" s="207" t="s">
        <v>377</v>
      </c>
      <c r="F290" s="208" t="s">
        <v>378</v>
      </c>
      <c r="G290" s="209" t="s">
        <v>129</v>
      </c>
      <c r="H290" s="210">
        <v>26.399999999999999</v>
      </c>
      <c r="I290" s="211"/>
      <c r="J290" s="212">
        <f>ROUND(I290*H290,2)</f>
        <v>0</v>
      </c>
      <c r="K290" s="208" t="s">
        <v>130</v>
      </c>
      <c r="L290" s="46"/>
      <c r="M290" s="213" t="s">
        <v>19</v>
      </c>
      <c r="N290" s="214" t="s">
        <v>43</v>
      </c>
      <c r="O290" s="86"/>
      <c r="P290" s="215">
        <f>O290*H290</f>
        <v>0</v>
      </c>
      <c r="Q290" s="215">
        <v>0.00040999999999999999</v>
      </c>
      <c r="R290" s="215">
        <f>Q290*H290</f>
        <v>0.010823999999999999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237</v>
      </c>
      <c r="AT290" s="217" t="s">
        <v>126</v>
      </c>
      <c r="AU290" s="217" t="s">
        <v>82</v>
      </c>
      <c r="AY290" s="19" t="s">
        <v>123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80</v>
      </c>
      <c r="BK290" s="218">
        <f>ROUND(I290*H290,2)</f>
        <v>0</v>
      </c>
      <c r="BL290" s="19" t="s">
        <v>237</v>
      </c>
      <c r="BM290" s="217" t="s">
        <v>379</v>
      </c>
    </row>
    <row r="291" s="2" customFormat="1">
      <c r="A291" s="40"/>
      <c r="B291" s="41"/>
      <c r="C291" s="42"/>
      <c r="D291" s="219" t="s">
        <v>133</v>
      </c>
      <c r="E291" s="42"/>
      <c r="F291" s="220" t="s">
        <v>380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133</v>
      </c>
      <c r="AU291" s="19" t="s">
        <v>82</v>
      </c>
    </row>
    <row r="292" s="2" customFormat="1">
      <c r="A292" s="40"/>
      <c r="B292" s="41"/>
      <c r="C292" s="42"/>
      <c r="D292" s="224" t="s">
        <v>135</v>
      </c>
      <c r="E292" s="42"/>
      <c r="F292" s="225" t="s">
        <v>381</v>
      </c>
      <c r="G292" s="42"/>
      <c r="H292" s="42"/>
      <c r="I292" s="221"/>
      <c r="J292" s="42"/>
      <c r="K292" s="42"/>
      <c r="L292" s="46"/>
      <c r="M292" s="222"/>
      <c r="N292" s="223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135</v>
      </c>
      <c r="AU292" s="19" t="s">
        <v>82</v>
      </c>
    </row>
    <row r="293" s="12" customFormat="1" ht="22.8" customHeight="1">
      <c r="A293" s="12"/>
      <c r="B293" s="190"/>
      <c r="C293" s="191"/>
      <c r="D293" s="192" t="s">
        <v>71</v>
      </c>
      <c r="E293" s="204" t="s">
        <v>382</v>
      </c>
      <c r="F293" s="204" t="s">
        <v>383</v>
      </c>
      <c r="G293" s="191"/>
      <c r="H293" s="191"/>
      <c r="I293" s="194"/>
      <c r="J293" s="205">
        <f>BK293</f>
        <v>0</v>
      </c>
      <c r="K293" s="191"/>
      <c r="L293" s="196"/>
      <c r="M293" s="197"/>
      <c r="N293" s="198"/>
      <c r="O293" s="198"/>
      <c r="P293" s="199">
        <f>SUM(P294:P354)</f>
        <v>0</v>
      </c>
      <c r="Q293" s="198"/>
      <c r="R293" s="199">
        <f>SUM(R294:R354)</f>
        <v>0.19316308000000002</v>
      </c>
      <c r="S293" s="198"/>
      <c r="T293" s="200">
        <f>SUM(T294:T354)</f>
        <v>0.02280213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1" t="s">
        <v>82</v>
      </c>
      <c r="AT293" s="202" t="s">
        <v>71</v>
      </c>
      <c r="AU293" s="202" t="s">
        <v>80</v>
      </c>
      <c r="AY293" s="201" t="s">
        <v>123</v>
      </c>
      <c r="BK293" s="203">
        <f>SUM(BK294:BK354)</f>
        <v>0</v>
      </c>
    </row>
    <row r="294" s="2" customFormat="1" ht="16.5" customHeight="1">
      <c r="A294" s="40"/>
      <c r="B294" s="41"/>
      <c r="C294" s="206" t="s">
        <v>384</v>
      </c>
      <c r="D294" s="206" t="s">
        <v>126</v>
      </c>
      <c r="E294" s="207" t="s">
        <v>385</v>
      </c>
      <c r="F294" s="208" t="s">
        <v>386</v>
      </c>
      <c r="G294" s="209" t="s">
        <v>129</v>
      </c>
      <c r="H294" s="210">
        <v>63.695999999999998</v>
      </c>
      <c r="I294" s="211"/>
      <c r="J294" s="212">
        <f>ROUND(I294*H294,2)</f>
        <v>0</v>
      </c>
      <c r="K294" s="208" t="s">
        <v>130</v>
      </c>
      <c r="L294" s="46"/>
      <c r="M294" s="213" t="s">
        <v>19</v>
      </c>
      <c r="N294" s="214" t="s">
        <v>43</v>
      </c>
      <c r="O294" s="86"/>
      <c r="P294" s="215">
        <f>O294*H294</f>
        <v>0</v>
      </c>
      <c r="Q294" s="215">
        <v>0.001</v>
      </c>
      <c r="R294" s="215">
        <f>Q294*H294</f>
        <v>0.063696000000000003</v>
      </c>
      <c r="S294" s="215">
        <v>0.00031</v>
      </c>
      <c r="T294" s="216">
        <f>S294*H294</f>
        <v>0.019745760000000001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237</v>
      </c>
      <c r="AT294" s="217" t="s">
        <v>126</v>
      </c>
      <c r="AU294" s="217" t="s">
        <v>82</v>
      </c>
      <c r="AY294" s="19" t="s">
        <v>123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80</v>
      </c>
      <c r="BK294" s="218">
        <f>ROUND(I294*H294,2)</f>
        <v>0</v>
      </c>
      <c r="BL294" s="19" t="s">
        <v>237</v>
      </c>
      <c r="BM294" s="217" t="s">
        <v>387</v>
      </c>
    </row>
    <row r="295" s="2" customFormat="1">
      <c r="A295" s="40"/>
      <c r="B295" s="41"/>
      <c r="C295" s="42"/>
      <c r="D295" s="219" t="s">
        <v>133</v>
      </c>
      <c r="E295" s="42"/>
      <c r="F295" s="220" t="s">
        <v>388</v>
      </c>
      <c r="G295" s="42"/>
      <c r="H295" s="42"/>
      <c r="I295" s="221"/>
      <c r="J295" s="42"/>
      <c r="K295" s="42"/>
      <c r="L295" s="46"/>
      <c r="M295" s="222"/>
      <c r="N295" s="223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133</v>
      </c>
      <c r="AU295" s="19" t="s">
        <v>82</v>
      </c>
    </row>
    <row r="296" s="2" customFormat="1">
      <c r="A296" s="40"/>
      <c r="B296" s="41"/>
      <c r="C296" s="42"/>
      <c r="D296" s="224" t="s">
        <v>135</v>
      </c>
      <c r="E296" s="42"/>
      <c r="F296" s="225" t="s">
        <v>389</v>
      </c>
      <c r="G296" s="42"/>
      <c r="H296" s="42"/>
      <c r="I296" s="221"/>
      <c r="J296" s="42"/>
      <c r="K296" s="42"/>
      <c r="L296" s="46"/>
      <c r="M296" s="222"/>
      <c r="N296" s="223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135</v>
      </c>
      <c r="AU296" s="19" t="s">
        <v>82</v>
      </c>
    </row>
    <row r="297" s="13" customFormat="1">
      <c r="A297" s="13"/>
      <c r="B297" s="226"/>
      <c r="C297" s="227"/>
      <c r="D297" s="219" t="s">
        <v>137</v>
      </c>
      <c r="E297" s="228" t="s">
        <v>19</v>
      </c>
      <c r="F297" s="229" t="s">
        <v>337</v>
      </c>
      <c r="G297" s="227"/>
      <c r="H297" s="228" t="s">
        <v>19</v>
      </c>
      <c r="I297" s="230"/>
      <c r="J297" s="227"/>
      <c r="K297" s="227"/>
      <c r="L297" s="231"/>
      <c r="M297" s="232"/>
      <c r="N297" s="233"/>
      <c r="O297" s="233"/>
      <c r="P297" s="233"/>
      <c r="Q297" s="233"/>
      <c r="R297" s="233"/>
      <c r="S297" s="233"/>
      <c r="T297" s="23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5" t="s">
        <v>137</v>
      </c>
      <c r="AU297" s="235" t="s">
        <v>82</v>
      </c>
      <c r="AV297" s="13" t="s">
        <v>80</v>
      </c>
      <c r="AW297" s="13" t="s">
        <v>33</v>
      </c>
      <c r="AX297" s="13" t="s">
        <v>72</v>
      </c>
      <c r="AY297" s="235" t="s">
        <v>123</v>
      </c>
    </row>
    <row r="298" s="14" customFormat="1">
      <c r="A298" s="14"/>
      <c r="B298" s="236"/>
      <c r="C298" s="237"/>
      <c r="D298" s="219" t="s">
        <v>137</v>
      </c>
      <c r="E298" s="238" t="s">
        <v>19</v>
      </c>
      <c r="F298" s="239" t="s">
        <v>338</v>
      </c>
      <c r="G298" s="237"/>
      <c r="H298" s="240">
        <v>28</v>
      </c>
      <c r="I298" s="241"/>
      <c r="J298" s="237"/>
      <c r="K298" s="237"/>
      <c r="L298" s="242"/>
      <c r="M298" s="243"/>
      <c r="N298" s="244"/>
      <c r="O298" s="244"/>
      <c r="P298" s="244"/>
      <c r="Q298" s="244"/>
      <c r="R298" s="244"/>
      <c r="S298" s="244"/>
      <c r="T298" s="245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6" t="s">
        <v>137</v>
      </c>
      <c r="AU298" s="246" t="s">
        <v>82</v>
      </c>
      <c r="AV298" s="14" t="s">
        <v>82</v>
      </c>
      <c r="AW298" s="14" t="s">
        <v>33</v>
      </c>
      <c r="AX298" s="14" t="s">
        <v>72</v>
      </c>
      <c r="AY298" s="246" t="s">
        <v>123</v>
      </c>
    </row>
    <row r="299" s="14" customFormat="1">
      <c r="A299" s="14"/>
      <c r="B299" s="236"/>
      <c r="C299" s="237"/>
      <c r="D299" s="219" t="s">
        <v>137</v>
      </c>
      <c r="E299" s="238" t="s">
        <v>19</v>
      </c>
      <c r="F299" s="239" t="s">
        <v>339</v>
      </c>
      <c r="G299" s="237"/>
      <c r="H299" s="240">
        <v>35.695999999999998</v>
      </c>
      <c r="I299" s="241"/>
      <c r="J299" s="237"/>
      <c r="K299" s="237"/>
      <c r="L299" s="242"/>
      <c r="M299" s="243"/>
      <c r="N299" s="244"/>
      <c r="O299" s="244"/>
      <c r="P299" s="244"/>
      <c r="Q299" s="244"/>
      <c r="R299" s="244"/>
      <c r="S299" s="244"/>
      <c r="T299" s="245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6" t="s">
        <v>137</v>
      </c>
      <c r="AU299" s="246" t="s">
        <v>82</v>
      </c>
      <c r="AV299" s="14" t="s">
        <v>82</v>
      </c>
      <c r="AW299" s="14" t="s">
        <v>33</v>
      </c>
      <c r="AX299" s="14" t="s">
        <v>72</v>
      </c>
      <c r="AY299" s="246" t="s">
        <v>123</v>
      </c>
    </row>
    <row r="300" s="15" customFormat="1">
      <c r="A300" s="15"/>
      <c r="B300" s="247"/>
      <c r="C300" s="248"/>
      <c r="D300" s="219" t="s">
        <v>137</v>
      </c>
      <c r="E300" s="249" t="s">
        <v>19</v>
      </c>
      <c r="F300" s="250" t="s">
        <v>154</v>
      </c>
      <c r="G300" s="248"/>
      <c r="H300" s="251">
        <v>63.695999999999998</v>
      </c>
      <c r="I300" s="252"/>
      <c r="J300" s="248"/>
      <c r="K300" s="248"/>
      <c r="L300" s="253"/>
      <c r="M300" s="254"/>
      <c r="N300" s="255"/>
      <c r="O300" s="255"/>
      <c r="P300" s="255"/>
      <c r="Q300" s="255"/>
      <c r="R300" s="255"/>
      <c r="S300" s="255"/>
      <c r="T300" s="256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57" t="s">
        <v>137</v>
      </c>
      <c r="AU300" s="257" t="s">
        <v>82</v>
      </c>
      <c r="AV300" s="15" t="s">
        <v>131</v>
      </c>
      <c r="AW300" s="15" t="s">
        <v>33</v>
      </c>
      <c r="AX300" s="15" t="s">
        <v>80</v>
      </c>
      <c r="AY300" s="257" t="s">
        <v>123</v>
      </c>
    </row>
    <row r="301" s="2" customFormat="1" ht="24.15" customHeight="1">
      <c r="A301" s="40"/>
      <c r="B301" s="41"/>
      <c r="C301" s="206" t="s">
        <v>390</v>
      </c>
      <c r="D301" s="206" t="s">
        <v>126</v>
      </c>
      <c r="E301" s="207" t="s">
        <v>391</v>
      </c>
      <c r="F301" s="208" t="s">
        <v>392</v>
      </c>
      <c r="G301" s="209" t="s">
        <v>129</v>
      </c>
      <c r="H301" s="210">
        <v>63.695999999999998</v>
      </c>
      <c r="I301" s="211"/>
      <c r="J301" s="212">
        <f>ROUND(I301*H301,2)</f>
        <v>0</v>
      </c>
      <c r="K301" s="208" t="s">
        <v>130</v>
      </c>
      <c r="L301" s="46"/>
      <c r="M301" s="213" t="s">
        <v>19</v>
      </c>
      <c r="N301" s="214" t="s">
        <v>43</v>
      </c>
      <c r="O301" s="86"/>
      <c r="P301" s="215">
        <f>O301*H301</f>
        <v>0</v>
      </c>
      <c r="Q301" s="215">
        <v>0</v>
      </c>
      <c r="R301" s="215">
        <f>Q301*H301</f>
        <v>0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237</v>
      </c>
      <c r="AT301" s="217" t="s">
        <v>126</v>
      </c>
      <c r="AU301" s="217" t="s">
        <v>82</v>
      </c>
      <c r="AY301" s="19" t="s">
        <v>123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80</v>
      </c>
      <c r="BK301" s="218">
        <f>ROUND(I301*H301,2)</f>
        <v>0</v>
      </c>
      <c r="BL301" s="19" t="s">
        <v>237</v>
      </c>
      <c r="BM301" s="217" t="s">
        <v>393</v>
      </c>
    </row>
    <row r="302" s="2" customFormat="1">
      <c r="A302" s="40"/>
      <c r="B302" s="41"/>
      <c r="C302" s="42"/>
      <c r="D302" s="219" t="s">
        <v>133</v>
      </c>
      <c r="E302" s="42"/>
      <c r="F302" s="220" t="s">
        <v>394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133</v>
      </c>
      <c r="AU302" s="19" t="s">
        <v>82</v>
      </c>
    </row>
    <row r="303" s="2" customFormat="1">
      <c r="A303" s="40"/>
      <c r="B303" s="41"/>
      <c r="C303" s="42"/>
      <c r="D303" s="224" t="s">
        <v>135</v>
      </c>
      <c r="E303" s="42"/>
      <c r="F303" s="225" t="s">
        <v>395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135</v>
      </c>
      <c r="AU303" s="19" t="s">
        <v>82</v>
      </c>
    </row>
    <row r="304" s="2" customFormat="1" ht="16.5" customHeight="1">
      <c r="A304" s="40"/>
      <c r="B304" s="41"/>
      <c r="C304" s="206" t="s">
        <v>396</v>
      </c>
      <c r="D304" s="206" t="s">
        <v>126</v>
      </c>
      <c r="E304" s="207" t="s">
        <v>397</v>
      </c>
      <c r="F304" s="208" t="s">
        <v>398</v>
      </c>
      <c r="G304" s="209" t="s">
        <v>129</v>
      </c>
      <c r="H304" s="210">
        <v>63.695999999999998</v>
      </c>
      <c r="I304" s="211"/>
      <c r="J304" s="212">
        <f>ROUND(I304*H304,2)</f>
        <v>0</v>
      </c>
      <c r="K304" s="208" t="s">
        <v>130</v>
      </c>
      <c r="L304" s="46"/>
      <c r="M304" s="213" t="s">
        <v>19</v>
      </c>
      <c r="N304" s="214" t="s">
        <v>43</v>
      </c>
      <c r="O304" s="86"/>
      <c r="P304" s="215">
        <f>O304*H304</f>
        <v>0</v>
      </c>
      <c r="Q304" s="215">
        <v>0</v>
      </c>
      <c r="R304" s="215">
        <f>Q304*H304</f>
        <v>0</v>
      </c>
      <c r="S304" s="215">
        <v>3.0000000000000001E-05</v>
      </c>
      <c r="T304" s="216">
        <f>S304*H304</f>
        <v>0.00191088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7" t="s">
        <v>237</v>
      </c>
      <c r="AT304" s="217" t="s">
        <v>126</v>
      </c>
      <c r="AU304" s="217" t="s">
        <v>82</v>
      </c>
      <c r="AY304" s="19" t="s">
        <v>123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9" t="s">
        <v>80</v>
      </c>
      <c r="BK304" s="218">
        <f>ROUND(I304*H304,2)</f>
        <v>0</v>
      </c>
      <c r="BL304" s="19" t="s">
        <v>237</v>
      </c>
      <c r="BM304" s="217" t="s">
        <v>399</v>
      </c>
    </row>
    <row r="305" s="2" customFormat="1">
      <c r="A305" s="40"/>
      <c r="B305" s="41"/>
      <c r="C305" s="42"/>
      <c r="D305" s="219" t="s">
        <v>133</v>
      </c>
      <c r="E305" s="42"/>
      <c r="F305" s="220" t="s">
        <v>400</v>
      </c>
      <c r="G305" s="42"/>
      <c r="H305" s="42"/>
      <c r="I305" s="221"/>
      <c r="J305" s="42"/>
      <c r="K305" s="42"/>
      <c r="L305" s="46"/>
      <c r="M305" s="222"/>
      <c r="N305" s="223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133</v>
      </c>
      <c r="AU305" s="19" t="s">
        <v>82</v>
      </c>
    </row>
    <row r="306" s="2" customFormat="1">
      <c r="A306" s="40"/>
      <c r="B306" s="41"/>
      <c r="C306" s="42"/>
      <c r="D306" s="224" t="s">
        <v>135</v>
      </c>
      <c r="E306" s="42"/>
      <c r="F306" s="225" t="s">
        <v>401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135</v>
      </c>
      <c r="AU306" s="19" t="s">
        <v>82</v>
      </c>
    </row>
    <row r="307" s="13" customFormat="1">
      <c r="A307" s="13"/>
      <c r="B307" s="226"/>
      <c r="C307" s="227"/>
      <c r="D307" s="219" t="s">
        <v>137</v>
      </c>
      <c r="E307" s="228" t="s">
        <v>19</v>
      </c>
      <c r="F307" s="229" t="s">
        <v>337</v>
      </c>
      <c r="G307" s="227"/>
      <c r="H307" s="228" t="s">
        <v>19</v>
      </c>
      <c r="I307" s="230"/>
      <c r="J307" s="227"/>
      <c r="K307" s="227"/>
      <c r="L307" s="231"/>
      <c r="M307" s="232"/>
      <c r="N307" s="233"/>
      <c r="O307" s="233"/>
      <c r="P307" s="233"/>
      <c r="Q307" s="233"/>
      <c r="R307" s="233"/>
      <c r="S307" s="233"/>
      <c r="T307" s="234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5" t="s">
        <v>137</v>
      </c>
      <c r="AU307" s="235" t="s">
        <v>82</v>
      </c>
      <c r="AV307" s="13" t="s">
        <v>80</v>
      </c>
      <c r="AW307" s="13" t="s">
        <v>33</v>
      </c>
      <c r="AX307" s="13" t="s">
        <v>72</v>
      </c>
      <c r="AY307" s="235" t="s">
        <v>123</v>
      </c>
    </row>
    <row r="308" s="14" customFormat="1">
      <c r="A308" s="14"/>
      <c r="B308" s="236"/>
      <c r="C308" s="237"/>
      <c r="D308" s="219" t="s">
        <v>137</v>
      </c>
      <c r="E308" s="238" t="s">
        <v>19</v>
      </c>
      <c r="F308" s="239" t="s">
        <v>338</v>
      </c>
      <c r="G308" s="237"/>
      <c r="H308" s="240">
        <v>28</v>
      </c>
      <c r="I308" s="241"/>
      <c r="J308" s="237"/>
      <c r="K308" s="237"/>
      <c r="L308" s="242"/>
      <c r="M308" s="243"/>
      <c r="N308" s="244"/>
      <c r="O308" s="244"/>
      <c r="P308" s="244"/>
      <c r="Q308" s="244"/>
      <c r="R308" s="244"/>
      <c r="S308" s="244"/>
      <c r="T308" s="245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6" t="s">
        <v>137</v>
      </c>
      <c r="AU308" s="246" t="s">
        <v>82</v>
      </c>
      <c r="AV308" s="14" t="s">
        <v>82</v>
      </c>
      <c r="AW308" s="14" t="s">
        <v>33</v>
      </c>
      <c r="AX308" s="14" t="s">
        <v>72</v>
      </c>
      <c r="AY308" s="246" t="s">
        <v>123</v>
      </c>
    </row>
    <row r="309" s="14" customFormat="1">
      <c r="A309" s="14"/>
      <c r="B309" s="236"/>
      <c r="C309" s="237"/>
      <c r="D309" s="219" t="s">
        <v>137</v>
      </c>
      <c r="E309" s="238" t="s">
        <v>19</v>
      </c>
      <c r="F309" s="239" t="s">
        <v>339</v>
      </c>
      <c r="G309" s="237"/>
      <c r="H309" s="240">
        <v>35.695999999999998</v>
      </c>
      <c r="I309" s="241"/>
      <c r="J309" s="237"/>
      <c r="K309" s="237"/>
      <c r="L309" s="242"/>
      <c r="M309" s="243"/>
      <c r="N309" s="244"/>
      <c r="O309" s="244"/>
      <c r="P309" s="244"/>
      <c r="Q309" s="244"/>
      <c r="R309" s="244"/>
      <c r="S309" s="244"/>
      <c r="T309" s="245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6" t="s">
        <v>137</v>
      </c>
      <c r="AU309" s="246" t="s">
        <v>82</v>
      </c>
      <c r="AV309" s="14" t="s">
        <v>82</v>
      </c>
      <c r="AW309" s="14" t="s">
        <v>33</v>
      </c>
      <c r="AX309" s="14" t="s">
        <v>72</v>
      </c>
      <c r="AY309" s="246" t="s">
        <v>123</v>
      </c>
    </row>
    <row r="310" s="15" customFormat="1">
      <c r="A310" s="15"/>
      <c r="B310" s="247"/>
      <c r="C310" s="248"/>
      <c r="D310" s="219" t="s">
        <v>137</v>
      </c>
      <c r="E310" s="249" t="s">
        <v>19</v>
      </c>
      <c r="F310" s="250" t="s">
        <v>154</v>
      </c>
      <c r="G310" s="248"/>
      <c r="H310" s="251">
        <v>63.695999999999998</v>
      </c>
      <c r="I310" s="252"/>
      <c r="J310" s="248"/>
      <c r="K310" s="248"/>
      <c r="L310" s="253"/>
      <c r="M310" s="254"/>
      <c r="N310" s="255"/>
      <c r="O310" s="255"/>
      <c r="P310" s="255"/>
      <c r="Q310" s="255"/>
      <c r="R310" s="255"/>
      <c r="S310" s="255"/>
      <c r="T310" s="256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57" t="s">
        <v>137</v>
      </c>
      <c r="AU310" s="257" t="s">
        <v>82</v>
      </c>
      <c r="AV310" s="15" t="s">
        <v>131</v>
      </c>
      <c r="AW310" s="15" t="s">
        <v>33</v>
      </c>
      <c r="AX310" s="15" t="s">
        <v>80</v>
      </c>
      <c r="AY310" s="257" t="s">
        <v>123</v>
      </c>
    </row>
    <row r="311" s="2" customFormat="1" ht="16.5" customHeight="1">
      <c r="A311" s="40"/>
      <c r="B311" s="41"/>
      <c r="C311" s="260" t="s">
        <v>402</v>
      </c>
      <c r="D311" s="260" t="s">
        <v>403</v>
      </c>
      <c r="E311" s="261" t="s">
        <v>404</v>
      </c>
      <c r="F311" s="262" t="s">
        <v>405</v>
      </c>
      <c r="G311" s="263" t="s">
        <v>129</v>
      </c>
      <c r="H311" s="264">
        <v>66.881</v>
      </c>
      <c r="I311" s="265"/>
      <c r="J311" s="266">
        <f>ROUND(I311*H311,2)</f>
        <v>0</v>
      </c>
      <c r="K311" s="262" t="s">
        <v>130</v>
      </c>
      <c r="L311" s="267"/>
      <c r="M311" s="268" t="s">
        <v>19</v>
      </c>
      <c r="N311" s="269" t="s">
        <v>43</v>
      </c>
      <c r="O311" s="86"/>
      <c r="P311" s="215">
        <f>O311*H311</f>
        <v>0</v>
      </c>
      <c r="Q311" s="215">
        <v>4.0000000000000003E-05</v>
      </c>
      <c r="R311" s="215">
        <f>Q311*H311</f>
        <v>0.0026752400000000002</v>
      </c>
      <c r="S311" s="215">
        <v>0</v>
      </c>
      <c r="T311" s="21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364</v>
      </c>
      <c r="AT311" s="217" t="s">
        <v>403</v>
      </c>
      <c r="AU311" s="217" t="s">
        <v>82</v>
      </c>
      <c r="AY311" s="19" t="s">
        <v>123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9" t="s">
        <v>80</v>
      </c>
      <c r="BK311" s="218">
        <f>ROUND(I311*H311,2)</f>
        <v>0</v>
      </c>
      <c r="BL311" s="19" t="s">
        <v>237</v>
      </c>
      <c r="BM311" s="217" t="s">
        <v>406</v>
      </c>
    </row>
    <row r="312" s="2" customFormat="1">
      <c r="A312" s="40"/>
      <c r="B312" s="41"/>
      <c r="C312" s="42"/>
      <c r="D312" s="219" t="s">
        <v>133</v>
      </c>
      <c r="E312" s="42"/>
      <c r="F312" s="220" t="s">
        <v>405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133</v>
      </c>
      <c r="AU312" s="19" t="s">
        <v>82</v>
      </c>
    </row>
    <row r="313" s="14" customFormat="1">
      <c r="A313" s="14"/>
      <c r="B313" s="236"/>
      <c r="C313" s="237"/>
      <c r="D313" s="219" t="s">
        <v>137</v>
      </c>
      <c r="E313" s="238" t="s">
        <v>19</v>
      </c>
      <c r="F313" s="239" t="s">
        <v>407</v>
      </c>
      <c r="G313" s="237"/>
      <c r="H313" s="240">
        <v>66.881</v>
      </c>
      <c r="I313" s="241"/>
      <c r="J313" s="237"/>
      <c r="K313" s="237"/>
      <c r="L313" s="242"/>
      <c r="M313" s="243"/>
      <c r="N313" s="244"/>
      <c r="O313" s="244"/>
      <c r="P313" s="244"/>
      <c r="Q313" s="244"/>
      <c r="R313" s="244"/>
      <c r="S313" s="244"/>
      <c r="T313" s="245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6" t="s">
        <v>137</v>
      </c>
      <c r="AU313" s="246" t="s">
        <v>82</v>
      </c>
      <c r="AV313" s="14" t="s">
        <v>82</v>
      </c>
      <c r="AW313" s="14" t="s">
        <v>33</v>
      </c>
      <c r="AX313" s="14" t="s">
        <v>80</v>
      </c>
      <c r="AY313" s="246" t="s">
        <v>123</v>
      </c>
    </row>
    <row r="314" s="2" customFormat="1" ht="21.75" customHeight="1">
      <c r="A314" s="40"/>
      <c r="B314" s="41"/>
      <c r="C314" s="206" t="s">
        <v>408</v>
      </c>
      <c r="D314" s="206" t="s">
        <v>126</v>
      </c>
      <c r="E314" s="207" t="s">
        <v>409</v>
      </c>
      <c r="F314" s="208" t="s">
        <v>410</v>
      </c>
      <c r="G314" s="209" t="s">
        <v>129</v>
      </c>
      <c r="H314" s="210">
        <v>38.183</v>
      </c>
      <c r="I314" s="211"/>
      <c r="J314" s="212">
        <f>ROUND(I314*H314,2)</f>
        <v>0</v>
      </c>
      <c r="K314" s="208" t="s">
        <v>130</v>
      </c>
      <c r="L314" s="46"/>
      <c r="M314" s="213" t="s">
        <v>19</v>
      </c>
      <c r="N314" s="214" t="s">
        <v>43</v>
      </c>
      <c r="O314" s="86"/>
      <c r="P314" s="215">
        <f>O314*H314</f>
        <v>0</v>
      </c>
      <c r="Q314" s="215">
        <v>0</v>
      </c>
      <c r="R314" s="215">
        <f>Q314*H314</f>
        <v>0</v>
      </c>
      <c r="S314" s="215">
        <v>3.0000000000000001E-05</v>
      </c>
      <c r="T314" s="216">
        <f>S314*H314</f>
        <v>0.0011454900000000001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7" t="s">
        <v>237</v>
      </c>
      <c r="AT314" s="217" t="s">
        <v>126</v>
      </c>
      <c r="AU314" s="217" t="s">
        <v>82</v>
      </c>
      <c r="AY314" s="19" t="s">
        <v>123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9" t="s">
        <v>80</v>
      </c>
      <c r="BK314" s="218">
        <f>ROUND(I314*H314,2)</f>
        <v>0</v>
      </c>
      <c r="BL314" s="19" t="s">
        <v>237</v>
      </c>
      <c r="BM314" s="217" t="s">
        <v>411</v>
      </c>
    </row>
    <row r="315" s="2" customFormat="1">
      <c r="A315" s="40"/>
      <c r="B315" s="41"/>
      <c r="C315" s="42"/>
      <c r="D315" s="219" t="s">
        <v>133</v>
      </c>
      <c r="E315" s="42"/>
      <c r="F315" s="220" t="s">
        <v>412</v>
      </c>
      <c r="G315" s="42"/>
      <c r="H315" s="42"/>
      <c r="I315" s="221"/>
      <c r="J315" s="42"/>
      <c r="K315" s="42"/>
      <c r="L315" s="46"/>
      <c r="M315" s="222"/>
      <c r="N315" s="223"/>
      <c r="O315" s="86"/>
      <c r="P315" s="86"/>
      <c r="Q315" s="86"/>
      <c r="R315" s="86"/>
      <c r="S315" s="86"/>
      <c r="T315" s="87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9" t="s">
        <v>133</v>
      </c>
      <c r="AU315" s="19" t="s">
        <v>82</v>
      </c>
    </row>
    <row r="316" s="2" customFormat="1">
      <c r="A316" s="40"/>
      <c r="B316" s="41"/>
      <c r="C316" s="42"/>
      <c r="D316" s="224" t="s">
        <v>135</v>
      </c>
      <c r="E316" s="42"/>
      <c r="F316" s="225" t="s">
        <v>413</v>
      </c>
      <c r="G316" s="42"/>
      <c r="H316" s="42"/>
      <c r="I316" s="221"/>
      <c r="J316" s="42"/>
      <c r="K316" s="42"/>
      <c r="L316" s="46"/>
      <c r="M316" s="222"/>
      <c r="N316" s="223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135</v>
      </c>
      <c r="AU316" s="19" t="s">
        <v>82</v>
      </c>
    </row>
    <row r="317" s="14" customFormat="1">
      <c r="A317" s="14"/>
      <c r="B317" s="236"/>
      <c r="C317" s="237"/>
      <c r="D317" s="219" t="s">
        <v>137</v>
      </c>
      <c r="E317" s="238" t="s">
        <v>19</v>
      </c>
      <c r="F317" s="239" t="s">
        <v>414</v>
      </c>
      <c r="G317" s="237"/>
      <c r="H317" s="240">
        <v>17.366</v>
      </c>
      <c r="I317" s="241"/>
      <c r="J317" s="237"/>
      <c r="K317" s="237"/>
      <c r="L317" s="242"/>
      <c r="M317" s="243"/>
      <c r="N317" s="244"/>
      <c r="O317" s="244"/>
      <c r="P317" s="244"/>
      <c r="Q317" s="244"/>
      <c r="R317" s="244"/>
      <c r="S317" s="244"/>
      <c r="T317" s="245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6" t="s">
        <v>137</v>
      </c>
      <c r="AU317" s="246" t="s">
        <v>82</v>
      </c>
      <c r="AV317" s="14" t="s">
        <v>82</v>
      </c>
      <c r="AW317" s="14" t="s">
        <v>33</v>
      </c>
      <c r="AX317" s="14" t="s">
        <v>72</v>
      </c>
      <c r="AY317" s="246" t="s">
        <v>123</v>
      </c>
    </row>
    <row r="318" s="14" customFormat="1">
      <c r="A318" s="14"/>
      <c r="B318" s="236"/>
      <c r="C318" s="237"/>
      <c r="D318" s="219" t="s">
        <v>137</v>
      </c>
      <c r="E318" s="238" t="s">
        <v>19</v>
      </c>
      <c r="F318" s="239" t="s">
        <v>415</v>
      </c>
      <c r="G318" s="237"/>
      <c r="H318" s="240">
        <v>20.817</v>
      </c>
      <c r="I318" s="241"/>
      <c r="J318" s="237"/>
      <c r="K318" s="237"/>
      <c r="L318" s="242"/>
      <c r="M318" s="243"/>
      <c r="N318" s="244"/>
      <c r="O318" s="244"/>
      <c r="P318" s="244"/>
      <c r="Q318" s="244"/>
      <c r="R318" s="244"/>
      <c r="S318" s="244"/>
      <c r="T318" s="245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6" t="s">
        <v>137</v>
      </c>
      <c r="AU318" s="246" t="s">
        <v>82</v>
      </c>
      <c r="AV318" s="14" t="s">
        <v>82</v>
      </c>
      <c r="AW318" s="14" t="s">
        <v>33</v>
      </c>
      <c r="AX318" s="14" t="s">
        <v>72</v>
      </c>
      <c r="AY318" s="246" t="s">
        <v>123</v>
      </c>
    </row>
    <row r="319" s="15" customFormat="1">
      <c r="A319" s="15"/>
      <c r="B319" s="247"/>
      <c r="C319" s="248"/>
      <c r="D319" s="219" t="s">
        <v>137</v>
      </c>
      <c r="E319" s="249" t="s">
        <v>19</v>
      </c>
      <c r="F319" s="250" t="s">
        <v>154</v>
      </c>
      <c r="G319" s="248"/>
      <c r="H319" s="251">
        <v>38.183</v>
      </c>
      <c r="I319" s="252"/>
      <c r="J319" s="248"/>
      <c r="K319" s="248"/>
      <c r="L319" s="253"/>
      <c r="M319" s="254"/>
      <c r="N319" s="255"/>
      <c r="O319" s="255"/>
      <c r="P319" s="255"/>
      <c r="Q319" s="255"/>
      <c r="R319" s="255"/>
      <c r="S319" s="255"/>
      <c r="T319" s="256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57" t="s">
        <v>137</v>
      </c>
      <c r="AU319" s="257" t="s">
        <v>82</v>
      </c>
      <c r="AV319" s="15" t="s">
        <v>131</v>
      </c>
      <c r="AW319" s="15" t="s">
        <v>33</v>
      </c>
      <c r="AX319" s="15" t="s">
        <v>80</v>
      </c>
      <c r="AY319" s="257" t="s">
        <v>123</v>
      </c>
    </row>
    <row r="320" s="2" customFormat="1" ht="16.5" customHeight="1">
      <c r="A320" s="40"/>
      <c r="B320" s="41"/>
      <c r="C320" s="260" t="s">
        <v>416</v>
      </c>
      <c r="D320" s="260" t="s">
        <v>403</v>
      </c>
      <c r="E320" s="261" t="s">
        <v>417</v>
      </c>
      <c r="F320" s="262" t="s">
        <v>418</v>
      </c>
      <c r="G320" s="263" t="s">
        <v>129</v>
      </c>
      <c r="H320" s="264">
        <v>40.091999999999999</v>
      </c>
      <c r="I320" s="265"/>
      <c r="J320" s="266">
        <f>ROUND(I320*H320,2)</f>
        <v>0</v>
      </c>
      <c r="K320" s="262" t="s">
        <v>130</v>
      </c>
      <c r="L320" s="267"/>
      <c r="M320" s="268" t="s">
        <v>19</v>
      </c>
      <c r="N320" s="269" t="s">
        <v>43</v>
      </c>
      <c r="O320" s="86"/>
      <c r="P320" s="215">
        <f>O320*H320</f>
        <v>0</v>
      </c>
      <c r="Q320" s="215">
        <v>0</v>
      </c>
      <c r="R320" s="215">
        <f>Q320*H320</f>
        <v>0</v>
      </c>
      <c r="S320" s="215">
        <v>0</v>
      </c>
      <c r="T320" s="216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7" t="s">
        <v>364</v>
      </c>
      <c r="AT320" s="217" t="s">
        <v>403</v>
      </c>
      <c r="AU320" s="217" t="s">
        <v>82</v>
      </c>
      <c r="AY320" s="19" t="s">
        <v>123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9" t="s">
        <v>80</v>
      </c>
      <c r="BK320" s="218">
        <f>ROUND(I320*H320,2)</f>
        <v>0</v>
      </c>
      <c r="BL320" s="19" t="s">
        <v>237</v>
      </c>
      <c r="BM320" s="217" t="s">
        <v>419</v>
      </c>
    </row>
    <row r="321" s="2" customFormat="1">
      <c r="A321" s="40"/>
      <c r="B321" s="41"/>
      <c r="C321" s="42"/>
      <c r="D321" s="219" t="s">
        <v>133</v>
      </c>
      <c r="E321" s="42"/>
      <c r="F321" s="220" t="s">
        <v>418</v>
      </c>
      <c r="G321" s="42"/>
      <c r="H321" s="42"/>
      <c r="I321" s="221"/>
      <c r="J321" s="42"/>
      <c r="K321" s="42"/>
      <c r="L321" s="46"/>
      <c r="M321" s="222"/>
      <c r="N321" s="223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133</v>
      </c>
      <c r="AU321" s="19" t="s">
        <v>82</v>
      </c>
    </row>
    <row r="322" s="14" customFormat="1">
      <c r="A322" s="14"/>
      <c r="B322" s="236"/>
      <c r="C322" s="237"/>
      <c r="D322" s="219" t="s">
        <v>137</v>
      </c>
      <c r="E322" s="238" t="s">
        <v>19</v>
      </c>
      <c r="F322" s="239" t="s">
        <v>420</v>
      </c>
      <c r="G322" s="237"/>
      <c r="H322" s="240">
        <v>40.091999999999999</v>
      </c>
      <c r="I322" s="241"/>
      <c r="J322" s="237"/>
      <c r="K322" s="237"/>
      <c r="L322" s="242"/>
      <c r="M322" s="243"/>
      <c r="N322" s="244"/>
      <c r="O322" s="244"/>
      <c r="P322" s="244"/>
      <c r="Q322" s="244"/>
      <c r="R322" s="244"/>
      <c r="S322" s="244"/>
      <c r="T322" s="245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6" t="s">
        <v>137</v>
      </c>
      <c r="AU322" s="246" t="s">
        <v>82</v>
      </c>
      <c r="AV322" s="14" t="s">
        <v>82</v>
      </c>
      <c r="AW322" s="14" t="s">
        <v>33</v>
      </c>
      <c r="AX322" s="14" t="s">
        <v>80</v>
      </c>
      <c r="AY322" s="246" t="s">
        <v>123</v>
      </c>
    </row>
    <row r="323" s="2" customFormat="1" ht="24.15" customHeight="1">
      <c r="A323" s="40"/>
      <c r="B323" s="41"/>
      <c r="C323" s="206" t="s">
        <v>421</v>
      </c>
      <c r="D323" s="206" t="s">
        <v>126</v>
      </c>
      <c r="E323" s="207" t="s">
        <v>422</v>
      </c>
      <c r="F323" s="208" t="s">
        <v>423</v>
      </c>
      <c r="G323" s="209" t="s">
        <v>129</v>
      </c>
      <c r="H323" s="210">
        <v>238.66300000000001</v>
      </c>
      <c r="I323" s="211"/>
      <c r="J323" s="212">
        <f>ROUND(I323*H323,2)</f>
        <v>0</v>
      </c>
      <c r="K323" s="208" t="s">
        <v>130</v>
      </c>
      <c r="L323" s="46"/>
      <c r="M323" s="213" t="s">
        <v>19</v>
      </c>
      <c r="N323" s="214" t="s">
        <v>43</v>
      </c>
      <c r="O323" s="86"/>
      <c r="P323" s="215">
        <f>O323*H323</f>
        <v>0</v>
      </c>
      <c r="Q323" s="215">
        <v>0.00020000000000000001</v>
      </c>
      <c r="R323" s="215">
        <f>Q323*H323</f>
        <v>0.047732600000000007</v>
      </c>
      <c r="S323" s="215">
        <v>0</v>
      </c>
      <c r="T323" s="21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7" t="s">
        <v>237</v>
      </c>
      <c r="AT323" s="217" t="s">
        <v>126</v>
      </c>
      <c r="AU323" s="217" t="s">
        <v>82</v>
      </c>
      <c r="AY323" s="19" t="s">
        <v>123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9" t="s">
        <v>80</v>
      </c>
      <c r="BK323" s="218">
        <f>ROUND(I323*H323,2)</f>
        <v>0</v>
      </c>
      <c r="BL323" s="19" t="s">
        <v>237</v>
      </c>
      <c r="BM323" s="217" t="s">
        <v>424</v>
      </c>
    </row>
    <row r="324" s="2" customFormat="1">
      <c r="A324" s="40"/>
      <c r="B324" s="41"/>
      <c r="C324" s="42"/>
      <c r="D324" s="219" t="s">
        <v>133</v>
      </c>
      <c r="E324" s="42"/>
      <c r="F324" s="220" t="s">
        <v>425</v>
      </c>
      <c r="G324" s="42"/>
      <c r="H324" s="42"/>
      <c r="I324" s="221"/>
      <c r="J324" s="42"/>
      <c r="K324" s="42"/>
      <c r="L324" s="46"/>
      <c r="M324" s="222"/>
      <c r="N324" s="223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133</v>
      </c>
      <c r="AU324" s="19" t="s">
        <v>82</v>
      </c>
    </row>
    <row r="325" s="2" customFormat="1">
      <c r="A325" s="40"/>
      <c r="B325" s="41"/>
      <c r="C325" s="42"/>
      <c r="D325" s="224" t="s">
        <v>135</v>
      </c>
      <c r="E325" s="42"/>
      <c r="F325" s="225" t="s">
        <v>426</v>
      </c>
      <c r="G325" s="42"/>
      <c r="H325" s="42"/>
      <c r="I325" s="221"/>
      <c r="J325" s="42"/>
      <c r="K325" s="42"/>
      <c r="L325" s="46"/>
      <c r="M325" s="222"/>
      <c r="N325" s="223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135</v>
      </c>
      <c r="AU325" s="19" t="s">
        <v>82</v>
      </c>
    </row>
    <row r="326" s="13" customFormat="1">
      <c r="A326" s="13"/>
      <c r="B326" s="226"/>
      <c r="C326" s="227"/>
      <c r="D326" s="219" t="s">
        <v>137</v>
      </c>
      <c r="E326" s="228" t="s">
        <v>19</v>
      </c>
      <c r="F326" s="229" t="s">
        <v>337</v>
      </c>
      <c r="G326" s="227"/>
      <c r="H326" s="228" t="s">
        <v>19</v>
      </c>
      <c r="I326" s="230"/>
      <c r="J326" s="227"/>
      <c r="K326" s="227"/>
      <c r="L326" s="231"/>
      <c r="M326" s="232"/>
      <c r="N326" s="233"/>
      <c r="O326" s="233"/>
      <c r="P326" s="233"/>
      <c r="Q326" s="233"/>
      <c r="R326" s="233"/>
      <c r="S326" s="233"/>
      <c r="T326" s="234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5" t="s">
        <v>137</v>
      </c>
      <c r="AU326" s="235" t="s">
        <v>82</v>
      </c>
      <c r="AV326" s="13" t="s">
        <v>80</v>
      </c>
      <c r="AW326" s="13" t="s">
        <v>33</v>
      </c>
      <c r="AX326" s="13" t="s">
        <v>72</v>
      </c>
      <c r="AY326" s="235" t="s">
        <v>123</v>
      </c>
    </row>
    <row r="327" s="14" customFormat="1">
      <c r="A327" s="14"/>
      <c r="B327" s="236"/>
      <c r="C327" s="237"/>
      <c r="D327" s="219" t="s">
        <v>137</v>
      </c>
      <c r="E327" s="238" t="s">
        <v>19</v>
      </c>
      <c r="F327" s="239" t="s">
        <v>338</v>
      </c>
      <c r="G327" s="237"/>
      <c r="H327" s="240">
        <v>28</v>
      </c>
      <c r="I327" s="241"/>
      <c r="J327" s="237"/>
      <c r="K327" s="237"/>
      <c r="L327" s="242"/>
      <c r="M327" s="243"/>
      <c r="N327" s="244"/>
      <c r="O327" s="244"/>
      <c r="P327" s="244"/>
      <c r="Q327" s="244"/>
      <c r="R327" s="244"/>
      <c r="S327" s="244"/>
      <c r="T327" s="245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6" t="s">
        <v>137</v>
      </c>
      <c r="AU327" s="246" t="s">
        <v>82</v>
      </c>
      <c r="AV327" s="14" t="s">
        <v>82</v>
      </c>
      <c r="AW327" s="14" t="s">
        <v>33</v>
      </c>
      <c r="AX327" s="14" t="s">
        <v>72</v>
      </c>
      <c r="AY327" s="246" t="s">
        <v>123</v>
      </c>
    </row>
    <row r="328" s="14" customFormat="1">
      <c r="A328" s="14"/>
      <c r="B328" s="236"/>
      <c r="C328" s="237"/>
      <c r="D328" s="219" t="s">
        <v>137</v>
      </c>
      <c r="E328" s="238" t="s">
        <v>19</v>
      </c>
      <c r="F328" s="239" t="s">
        <v>339</v>
      </c>
      <c r="G328" s="237"/>
      <c r="H328" s="240">
        <v>35.695999999999998</v>
      </c>
      <c r="I328" s="241"/>
      <c r="J328" s="237"/>
      <c r="K328" s="237"/>
      <c r="L328" s="242"/>
      <c r="M328" s="243"/>
      <c r="N328" s="244"/>
      <c r="O328" s="244"/>
      <c r="P328" s="244"/>
      <c r="Q328" s="244"/>
      <c r="R328" s="244"/>
      <c r="S328" s="244"/>
      <c r="T328" s="245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6" t="s">
        <v>137</v>
      </c>
      <c r="AU328" s="246" t="s">
        <v>82</v>
      </c>
      <c r="AV328" s="14" t="s">
        <v>82</v>
      </c>
      <c r="AW328" s="14" t="s">
        <v>33</v>
      </c>
      <c r="AX328" s="14" t="s">
        <v>72</v>
      </c>
      <c r="AY328" s="246" t="s">
        <v>123</v>
      </c>
    </row>
    <row r="329" s="13" customFormat="1">
      <c r="A329" s="13"/>
      <c r="B329" s="226"/>
      <c r="C329" s="227"/>
      <c r="D329" s="219" t="s">
        <v>137</v>
      </c>
      <c r="E329" s="228" t="s">
        <v>19</v>
      </c>
      <c r="F329" s="229" t="s">
        <v>427</v>
      </c>
      <c r="G329" s="227"/>
      <c r="H329" s="228" t="s">
        <v>19</v>
      </c>
      <c r="I329" s="230"/>
      <c r="J329" s="227"/>
      <c r="K329" s="227"/>
      <c r="L329" s="231"/>
      <c r="M329" s="232"/>
      <c r="N329" s="233"/>
      <c r="O329" s="233"/>
      <c r="P329" s="233"/>
      <c r="Q329" s="233"/>
      <c r="R329" s="233"/>
      <c r="S329" s="233"/>
      <c r="T329" s="23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5" t="s">
        <v>137</v>
      </c>
      <c r="AU329" s="235" t="s">
        <v>82</v>
      </c>
      <c r="AV329" s="13" t="s">
        <v>80</v>
      </c>
      <c r="AW329" s="13" t="s">
        <v>33</v>
      </c>
      <c r="AX329" s="13" t="s">
        <v>72</v>
      </c>
      <c r="AY329" s="235" t="s">
        <v>123</v>
      </c>
    </row>
    <row r="330" s="14" customFormat="1">
      <c r="A330" s="14"/>
      <c r="B330" s="236"/>
      <c r="C330" s="237"/>
      <c r="D330" s="219" t="s">
        <v>137</v>
      </c>
      <c r="E330" s="238" t="s">
        <v>19</v>
      </c>
      <c r="F330" s="239" t="s">
        <v>140</v>
      </c>
      <c r="G330" s="237"/>
      <c r="H330" s="240">
        <v>45.633000000000003</v>
      </c>
      <c r="I330" s="241"/>
      <c r="J330" s="237"/>
      <c r="K330" s="237"/>
      <c r="L330" s="242"/>
      <c r="M330" s="243"/>
      <c r="N330" s="244"/>
      <c r="O330" s="244"/>
      <c r="P330" s="244"/>
      <c r="Q330" s="244"/>
      <c r="R330" s="244"/>
      <c r="S330" s="244"/>
      <c r="T330" s="24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6" t="s">
        <v>137</v>
      </c>
      <c r="AU330" s="246" t="s">
        <v>82</v>
      </c>
      <c r="AV330" s="14" t="s">
        <v>82</v>
      </c>
      <c r="AW330" s="14" t="s">
        <v>33</v>
      </c>
      <c r="AX330" s="14" t="s">
        <v>72</v>
      </c>
      <c r="AY330" s="246" t="s">
        <v>123</v>
      </c>
    </row>
    <row r="331" s="14" customFormat="1">
      <c r="A331" s="14"/>
      <c r="B331" s="236"/>
      <c r="C331" s="237"/>
      <c r="D331" s="219" t="s">
        <v>137</v>
      </c>
      <c r="E331" s="238" t="s">
        <v>19</v>
      </c>
      <c r="F331" s="239" t="s">
        <v>428</v>
      </c>
      <c r="G331" s="237"/>
      <c r="H331" s="240">
        <v>-18.718</v>
      </c>
      <c r="I331" s="241"/>
      <c r="J331" s="237"/>
      <c r="K331" s="237"/>
      <c r="L331" s="242"/>
      <c r="M331" s="243"/>
      <c r="N331" s="244"/>
      <c r="O331" s="244"/>
      <c r="P331" s="244"/>
      <c r="Q331" s="244"/>
      <c r="R331" s="244"/>
      <c r="S331" s="244"/>
      <c r="T331" s="245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6" t="s">
        <v>137</v>
      </c>
      <c r="AU331" s="246" t="s">
        <v>82</v>
      </c>
      <c r="AV331" s="14" t="s">
        <v>82</v>
      </c>
      <c r="AW331" s="14" t="s">
        <v>33</v>
      </c>
      <c r="AX331" s="14" t="s">
        <v>72</v>
      </c>
      <c r="AY331" s="246" t="s">
        <v>123</v>
      </c>
    </row>
    <row r="332" s="14" customFormat="1">
      <c r="A332" s="14"/>
      <c r="B332" s="236"/>
      <c r="C332" s="237"/>
      <c r="D332" s="219" t="s">
        <v>137</v>
      </c>
      <c r="E332" s="238" t="s">
        <v>19</v>
      </c>
      <c r="F332" s="239" t="s">
        <v>145</v>
      </c>
      <c r="G332" s="237"/>
      <c r="H332" s="240">
        <v>46.927</v>
      </c>
      <c r="I332" s="241"/>
      <c r="J332" s="237"/>
      <c r="K332" s="237"/>
      <c r="L332" s="242"/>
      <c r="M332" s="243"/>
      <c r="N332" s="244"/>
      <c r="O332" s="244"/>
      <c r="P332" s="244"/>
      <c r="Q332" s="244"/>
      <c r="R332" s="244"/>
      <c r="S332" s="244"/>
      <c r="T332" s="245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6" t="s">
        <v>137</v>
      </c>
      <c r="AU332" s="246" t="s">
        <v>82</v>
      </c>
      <c r="AV332" s="14" t="s">
        <v>82</v>
      </c>
      <c r="AW332" s="14" t="s">
        <v>33</v>
      </c>
      <c r="AX332" s="14" t="s">
        <v>72</v>
      </c>
      <c r="AY332" s="246" t="s">
        <v>123</v>
      </c>
    </row>
    <row r="333" s="14" customFormat="1">
      <c r="A333" s="14"/>
      <c r="B333" s="236"/>
      <c r="C333" s="237"/>
      <c r="D333" s="219" t="s">
        <v>137</v>
      </c>
      <c r="E333" s="238" t="s">
        <v>19</v>
      </c>
      <c r="F333" s="239" t="s">
        <v>429</v>
      </c>
      <c r="G333" s="237"/>
      <c r="H333" s="240">
        <v>-24.927</v>
      </c>
      <c r="I333" s="241"/>
      <c r="J333" s="237"/>
      <c r="K333" s="237"/>
      <c r="L333" s="242"/>
      <c r="M333" s="243"/>
      <c r="N333" s="244"/>
      <c r="O333" s="244"/>
      <c r="P333" s="244"/>
      <c r="Q333" s="244"/>
      <c r="R333" s="244"/>
      <c r="S333" s="244"/>
      <c r="T333" s="24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46" t="s">
        <v>137</v>
      </c>
      <c r="AU333" s="246" t="s">
        <v>82</v>
      </c>
      <c r="AV333" s="14" t="s">
        <v>82</v>
      </c>
      <c r="AW333" s="14" t="s">
        <v>33</v>
      </c>
      <c r="AX333" s="14" t="s">
        <v>72</v>
      </c>
      <c r="AY333" s="246" t="s">
        <v>123</v>
      </c>
    </row>
    <row r="334" s="14" customFormat="1">
      <c r="A334" s="14"/>
      <c r="B334" s="236"/>
      <c r="C334" s="237"/>
      <c r="D334" s="219" t="s">
        <v>137</v>
      </c>
      <c r="E334" s="238" t="s">
        <v>19</v>
      </c>
      <c r="F334" s="239" t="s">
        <v>147</v>
      </c>
      <c r="G334" s="237"/>
      <c r="H334" s="240">
        <v>46.594000000000001</v>
      </c>
      <c r="I334" s="241"/>
      <c r="J334" s="237"/>
      <c r="K334" s="237"/>
      <c r="L334" s="242"/>
      <c r="M334" s="243"/>
      <c r="N334" s="244"/>
      <c r="O334" s="244"/>
      <c r="P334" s="244"/>
      <c r="Q334" s="244"/>
      <c r="R334" s="244"/>
      <c r="S334" s="244"/>
      <c r="T334" s="245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6" t="s">
        <v>137</v>
      </c>
      <c r="AU334" s="246" t="s">
        <v>82</v>
      </c>
      <c r="AV334" s="14" t="s">
        <v>82</v>
      </c>
      <c r="AW334" s="14" t="s">
        <v>33</v>
      </c>
      <c r="AX334" s="14" t="s">
        <v>72</v>
      </c>
      <c r="AY334" s="246" t="s">
        <v>123</v>
      </c>
    </row>
    <row r="335" s="14" customFormat="1">
      <c r="A335" s="14"/>
      <c r="B335" s="236"/>
      <c r="C335" s="237"/>
      <c r="D335" s="219" t="s">
        <v>137</v>
      </c>
      <c r="E335" s="238" t="s">
        <v>19</v>
      </c>
      <c r="F335" s="239" t="s">
        <v>430</v>
      </c>
      <c r="G335" s="237"/>
      <c r="H335" s="240">
        <v>-18.829000000000001</v>
      </c>
      <c r="I335" s="241"/>
      <c r="J335" s="237"/>
      <c r="K335" s="237"/>
      <c r="L335" s="242"/>
      <c r="M335" s="243"/>
      <c r="N335" s="244"/>
      <c r="O335" s="244"/>
      <c r="P335" s="244"/>
      <c r="Q335" s="244"/>
      <c r="R335" s="244"/>
      <c r="S335" s="244"/>
      <c r="T335" s="245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6" t="s">
        <v>137</v>
      </c>
      <c r="AU335" s="246" t="s">
        <v>82</v>
      </c>
      <c r="AV335" s="14" t="s">
        <v>82</v>
      </c>
      <c r="AW335" s="14" t="s">
        <v>33</v>
      </c>
      <c r="AX335" s="14" t="s">
        <v>72</v>
      </c>
      <c r="AY335" s="246" t="s">
        <v>123</v>
      </c>
    </row>
    <row r="336" s="14" customFormat="1">
      <c r="A336" s="14"/>
      <c r="B336" s="236"/>
      <c r="C336" s="237"/>
      <c r="D336" s="219" t="s">
        <v>137</v>
      </c>
      <c r="E336" s="238" t="s">
        <v>19</v>
      </c>
      <c r="F336" s="239" t="s">
        <v>149</v>
      </c>
      <c r="G336" s="237"/>
      <c r="H336" s="240">
        <v>135.976</v>
      </c>
      <c r="I336" s="241"/>
      <c r="J336" s="237"/>
      <c r="K336" s="237"/>
      <c r="L336" s="242"/>
      <c r="M336" s="243"/>
      <c r="N336" s="244"/>
      <c r="O336" s="244"/>
      <c r="P336" s="244"/>
      <c r="Q336" s="244"/>
      <c r="R336" s="244"/>
      <c r="S336" s="244"/>
      <c r="T336" s="245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6" t="s">
        <v>137</v>
      </c>
      <c r="AU336" s="246" t="s">
        <v>82</v>
      </c>
      <c r="AV336" s="14" t="s">
        <v>82</v>
      </c>
      <c r="AW336" s="14" t="s">
        <v>33</v>
      </c>
      <c r="AX336" s="14" t="s">
        <v>72</v>
      </c>
      <c r="AY336" s="246" t="s">
        <v>123</v>
      </c>
    </row>
    <row r="337" s="14" customFormat="1">
      <c r="A337" s="14"/>
      <c r="B337" s="236"/>
      <c r="C337" s="237"/>
      <c r="D337" s="219" t="s">
        <v>137</v>
      </c>
      <c r="E337" s="238" t="s">
        <v>19</v>
      </c>
      <c r="F337" s="239" t="s">
        <v>431</v>
      </c>
      <c r="G337" s="237"/>
      <c r="H337" s="240">
        <v>-37.689</v>
      </c>
      <c r="I337" s="241"/>
      <c r="J337" s="237"/>
      <c r="K337" s="237"/>
      <c r="L337" s="242"/>
      <c r="M337" s="243"/>
      <c r="N337" s="244"/>
      <c r="O337" s="244"/>
      <c r="P337" s="244"/>
      <c r="Q337" s="244"/>
      <c r="R337" s="244"/>
      <c r="S337" s="244"/>
      <c r="T337" s="245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6" t="s">
        <v>137</v>
      </c>
      <c r="AU337" s="246" t="s">
        <v>82</v>
      </c>
      <c r="AV337" s="14" t="s">
        <v>82</v>
      </c>
      <c r="AW337" s="14" t="s">
        <v>33</v>
      </c>
      <c r="AX337" s="14" t="s">
        <v>72</v>
      </c>
      <c r="AY337" s="246" t="s">
        <v>123</v>
      </c>
    </row>
    <row r="338" s="15" customFormat="1">
      <c r="A338" s="15"/>
      <c r="B338" s="247"/>
      <c r="C338" s="248"/>
      <c r="D338" s="219" t="s">
        <v>137</v>
      </c>
      <c r="E338" s="249" t="s">
        <v>19</v>
      </c>
      <c r="F338" s="250" t="s">
        <v>154</v>
      </c>
      <c r="G338" s="248"/>
      <c r="H338" s="251">
        <v>238.66299999999998</v>
      </c>
      <c r="I338" s="252"/>
      <c r="J338" s="248"/>
      <c r="K338" s="248"/>
      <c r="L338" s="253"/>
      <c r="M338" s="254"/>
      <c r="N338" s="255"/>
      <c r="O338" s="255"/>
      <c r="P338" s="255"/>
      <c r="Q338" s="255"/>
      <c r="R338" s="255"/>
      <c r="S338" s="255"/>
      <c r="T338" s="256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57" t="s">
        <v>137</v>
      </c>
      <c r="AU338" s="257" t="s">
        <v>82</v>
      </c>
      <c r="AV338" s="15" t="s">
        <v>131</v>
      </c>
      <c r="AW338" s="15" t="s">
        <v>33</v>
      </c>
      <c r="AX338" s="15" t="s">
        <v>80</v>
      </c>
      <c r="AY338" s="257" t="s">
        <v>123</v>
      </c>
    </row>
    <row r="339" s="2" customFormat="1" ht="33" customHeight="1">
      <c r="A339" s="40"/>
      <c r="B339" s="41"/>
      <c r="C339" s="206" t="s">
        <v>432</v>
      </c>
      <c r="D339" s="206" t="s">
        <v>126</v>
      </c>
      <c r="E339" s="207" t="s">
        <v>433</v>
      </c>
      <c r="F339" s="208" t="s">
        <v>434</v>
      </c>
      <c r="G339" s="209" t="s">
        <v>129</v>
      </c>
      <c r="H339" s="210">
        <v>304.07400000000001</v>
      </c>
      <c r="I339" s="211"/>
      <c r="J339" s="212">
        <f>ROUND(I339*H339,2)</f>
        <v>0</v>
      </c>
      <c r="K339" s="208" t="s">
        <v>130</v>
      </c>
      <c r="L339" s="46"/>
      <c r="M339" s="213" t="s">
        <v>19</v>
      </c>
      <c r="N339" s="214" t="s">
        <v>43</v>
      </c>
      <c r="O339" s="86"/>
      <c r="P339" s="215">
        <f>O339*H339</f>
        <v>0</v>
      </c>
      <c r="Q339" s="215">
        <v>0.00025999999999999998</v>
      </c>
      <c r="R339" s="215">
        <f>Q339*H339</f>
        <v>0.079059240000000003</v>
      </c>
      <c r="S339" s="215">
        <v>0</v>
      </c>
      <c r="T339" s="216">
        <f>S339*H339</f>
        <v>0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R339" s="217" t="s">
        <v>237</v>
      </c>
      <c r="AT339" s="217" t="s">
        <v>126</v>
      </c>
      <c r="AU339" s="217" t="s">
        <v>82</v>
      </c>
      <c r="AY339" s="19" t="s">
        <v>123</v>
      </c>
      <c r="BE339" s="218">
        <f>IF(N339="základní",J339,0)</f>
        <v>0</v>
      </c>
      <c r="BF339" s="218">
        <f>IF(N339="snížená",J339,0)</f>
        <v>0</v>
      </c>
      <c r="BG339" s="218">
        <f>IF(N339="zákl. přenesená",J339,0)</f>
        <v>0</v>
      </c>
      <c r="BH339" s="218">
        <f>IF(N339="sníž. přenesená",J339,0)</f>
        <v>0</v>
      </c>
      <c r="BI339" s="218">
        <f>IF(N339="nulová",J339,0)</f>
        <v>0</v>
      </c>
      <c r="BJ339" s="19" t="s">
        <v>80</v>
      </c>
      <c r="BK339" s="218">
        <f>ROUND(I339*H339,2)</f>
        <v>0</v>
      </c>
      <c r="BL339" s="19" t="s">
        <v>237</v>
      </c>
      <c r="BM339" s="217" t="s">
        <v>435</v>
      </c>
    </row>
    <row r="340" s="2" customFormat="1">
      <c r="A340" s="40"/>
      <c r="B340" s="41"/>
      <c r="C340" s="42"/>
      <c r="D340" s="219" t="s">
        <v>133</v>
      </c>
      <c r="E340" s="42"/>
      <c r="F340" s="220" t="s">
        <v>436</v>
      </c>
      <c r="G340" s="42"/>
      <c r="H340" s="42"/>
      <c r="I340" s="221"/>
      <c r="J340" s="42"/>
      <c r="K340" s="42"/>
      <c r="L340" s="46"/>
      <c r="M340" s="222"/>
      <c r="N340" s="223"/>
      <c r="O340" s="86"/>
      <c r="P340" s="86"/>
      <c r="Q340" s="86"/>
      <c r="R340" s="86"/>
      <c r="S340" s="86"/>
      <c r="T340" s="87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T340" s="19" t="s">
        <v>133</v>
      </c>
      <c r="AU340" s="19" t="s">
        <v>82</v>
      </c>
    </row>
    <row r="341" s="2" customFormat="1">
      <c r="A341" s="40"/>
      <c r="B341" s="41"/>
      <c r="C341" s="42"/>
      <c r="D341" s="224" t="s">
        <v>135</v>
      </c>
      <c r="E341" s="42"/>
      <c r="F341" s="225" t="s">
        <v>437</v>
      </c>
      <c r="G341" s="42"/>
      <c r="H341" s="42"/>
      <c r="I341" s="221"/>
      <c r="J341" s="42"/>
      <c r="K341" s="42"/>
      <c r="L341" s="46"/>
      <c r="M341" s="222"/>
      <c r="N341" s="223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135</v>
      </c>
      <c r="AU341" s="19" t="s">
        <v>82</v>
      </c>
    </row>
    <row r="342" s="13" customFormat="1">
      <c r="A342" s="13"/>
      <c r="B342" s="226"/>
      <c r="C342" s="227"/>
      <c r="D342" s="219" t="s">
        <v>137</v>
      </c>
      <c r="E342" s="228" t="s">
        <v>19</v>
      </c>
      <c r="F342" s="229" t="s">
        <v>337</v>
      </c>
      <c r="G342" s="227"/>
      <c r="H342" s="228" t="s">
        <v>19</v>
      </c>
      <c r="I342" s="230"/>
      <c r="J342" s="227"/>
      <c r="K342" s="227"/>
      <c r="L342" s="231"/>
      <c r="M342" s="232"/>
      <c r="N342" s="233"/>
      <c r="O342" s="233"/>
      <c r="P342" s="233"/>
      <c r="Q342" s="233"/>
      <c r="R342" s="233"/>
      <c r="S342" s="233"/>
      <c r="T342" s="234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5" t="s">
        <v>137</v>
      </c>
      <c r="AU342" s="235" t="s">
        <v>82</v>
      </c>
      <c r="AV342" s="13" t="s">
        <v>80</v>
      </c>
      <c r="AW342" s="13" t="s">
        <v>33</v>
      </c>
      <c r="AX342" s="13" t="s">
        <v>72</v>
      </c>
      <c r="AY342" s="235" t="s">
        <v>123</v>
      </c>
    </row>
    <row r="343" s="14" customFormat="1">
      <c r="A343" s="14"/>
      <c r="B343" s="236"/>
      <c r="C343" s="237"/>
      <c r="D343" s="219" t="s">
        <v>137</v>
      </c>
      <c r="E343" s="238" t="s">
        <v>19</v>
      </c>
      <c r="F343" s="239" t="s">
        <v>338</v>
      </c>
      <c r="G343" s="237"/>
      <c r="H343" s="240">
        <v>28</v>
      </c>
      <c r="I343" s="241"/>
      <c r="J343" s="237"/>
      <c r="K343" s="237"/>
      <c r="L343" s="242"/>
      <c r="M343" s="243"/>
      <c r="N343" s="244"/>
      <c r="O343" s="244"/>
      <c r="P343" s="244"/>
      <c r="Q343" s="244"/>
      <c r="R343" s="244"/>
      <c r="S343" s="244"/>
      <c r="T343" s="245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6" t="s">
        <v>137</v>
      </c>
      <c r="AU343" s="246" t="s">
        <v>82</v>
      </c>
      <c r="AV343" s="14" t="s">
        <v>82</v>
      </c>
      <c r="AW343" s="14" t="s">
        <v>33</v>
      </c>
      <c r="AX343" s="14" t="s">
        <v>72</v>
      </c>
      <c r="AY343" s="246" t="s">
        <v>123</v>
      </c>
    </row>
    <row r="344" s="14" customFormat="1">
      <c r="A344" s="14"/>
      <c r="B344" s="236"/>
      <c r="C344" s="237"/>
      <c r="D344" s="219" t="s">
        <v>137</v>
      </c>
      <c r="E344" s="238" t="s">
        <v>19</v>
      </c>
      <c r="F344" s="239" t="s">
        <v>339</v>
      </c>
      <c r="G344" s="237"/>
      <c r="H344" s="240">
        <v>35.695999999999998</v>
      </c>
      <c r="I344" s="241"/>
      <c r="J344" s="237"/>
      <c r="K344" s="237"/>
      <c r="L344" s="242"/>
      <c r="M344" s="243"/>
      <c r="N344" s="244"/>
      <c r="O344" s="244"/>
      <c r="P344" s="244"/>
      <c r="Q344" s="244"/>
      <c r="R344" s="244"/>
      <c r="S344" s="244"/>
      <c r="T344" s="245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6" t="s">
        <v>137</v>
      </c>
      <c r="AU344" s="246" t="s">
        <v>82</v>
      </c>
      <c r="AV344" s="14" t="s">
        <v>82</v>
      </c>
      <c r="AW344" s="14" t="s">
        <v>33</v>
      </c>
      <c r="AX344" s="14" t="s">
        <v>72</v>
      </c>
      <c r="AY344" s="246" t="s">
        <v>123</v>
      </c>
    </row>
    <row r="345" s="13" customFormat="1">
      <c r="A345" s="13"/>
      <c r="B345" s="226"/>
      <c r="C345" s="227"/>
      <c r="D345" s="219" t="s">
        <v>137</v>
      </c>
      <c r="E345" s="228" t="s">
        <v>19</v>
      </c>
      <c r="F345" s="229" t="s">
        <v>427</v>
      </c>
      <c r="G345" s="227"/>
      <c r="H345" s="228" t="s">
        <v>19</v>
      </c>
      <c r="I345" s="230"/>
      <c r="J345" s="227"/>
      <c r="K345" s="227"/>
      <c r="L345" s="231"/>
      <c r="M345" s="232"/>
      <c r="N345" s="233"/>
      <c r="O345" s="233"/>
      <c r="P345" s="233"/>
      <c r="Q345" s="233"/>
      <c r="R345" s="233"/>
      <c r="S345" s="233"/>
      <c r="T345" s="23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5" t="s">
        <v>137</v>
      </c>
      <c r="AU345" s="235" t="s">
        <v>82</v>
      </c>
      <c r="AV345" s="13" t="s">
        <v>80</v>
      </c>
      <c r="AW345" s="13" t="s">
        <v>33</v>
      </c>
      <c r="AX345" s="13" t="s">
        <v>72</v>
      </c>
      <c r="AY345" s="235" t="s">
        <v>123</v>
      </c>
    </row>
    <row r="346" s="14" customFormat="1">
      <c r="A346" s="14"/>
      <c r="B346" s="236"/>
      <c r="C346" s="237"/>
      <c r="D346" s="219" t="s">
        <v>137</v>
      </c>
      <c r="E346" s="238" t="s">
        <v>19</v>
      </c>
      <c r="F346" s="239" t="s">
        <v>140</v>
      </c>
      <c r="G346" s="237"/>
      <c r="H346" s="240">
        <v>45.633000000000003</v>
      </c>
      <c r="I346" s="241"/>
      <c r="J346" s="237"/>
      <c r="K346" s="237"/>
      <c r="L346" s="242"/>
      <c r="M346" s="243"/>
      <c r="N346" s="244"/>
      <c r="O346" s="244"/>
      <c r="P346" s="244"/>
      <c r="Q346" s="244"/>
      <c r="R346" s="244"/>
      <c r="S346" s="244"/>
      <c r="T346" s="24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6" t="s">
        <v>137</v>
      </c>
      <c r="AU346" s="246" t="s">
        <v>82</v>
      </c>
      <c r="AV346" s="14" t="s">
        <v>82</v>
      </c>
      <c r="AW346" s="14" t="s">
        <v>33</v>
      </c>
      <c r="AX346" s="14" t="s">
        <v>72</v>
      </c>
      <c r="AY346" s="246" t="s">
        <v>123</v>
      </c>
    </row>
    <row r="347" s="14" customFormat="1">
      <c r="A347" s="14"/>
      <c r="B347" s="236"/>
      <c r="C347" s="237"/>
      <c r="D347" s="219" t="s">
        <v>137</v>
      </c>
      <c r="E347" s="238" t="s">
        <v>19</v>
      </c>
      <c r="F347" s="239" t="s">
        <v>438</v>
      </c>
      <c r="G347" s="237"/>
      <c r="H347" s="240">
        <v>-5.7629999999999999</v>
      </c>
      <c r="I347" s="241"/>
      <c r="J347" s="237"/>
      <c r="K347" s="237"/>
      <c r="L347" s="242"/>
      <c r="M347" s="243"/>
      <c r="N347" s="244"/>
      <c r="O347" s="244"/>
      <c r="P347" s="244"/>
      <c r="Q347" s="244"/>
      <c r="R347" s="244"/>
      <c r="S347" s="244"/>
      <c r="T347" s="24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6" t="s">
        <v>137</v>
      </c>
      <c r="AU347" s="246" t="s">
        <v>82</v>
      </c>
      <c r="AV347" s="14" t="s">
        <v>82</v>
      </c>
      <c r="AW347" s="14" t="s">
        <v>33</v>
      </c>
      <c r="AX347" s="14" t="s">
        <v>72</v>
      </c>
      <c r="AY347" s="246" t="s">
        <v>123</v>
      </c>
    </row>
    <row r="348" s="14" customFormat="1">
      <c r="A348" s="14"/>
      <c r="B348" s="236"/>
      <c r="C348" s="237"/>
      <c r="D348" s="219" t="s">
        <v>137</v>
      </c>
      <c r="E348" s="238" t="s">
        <v>19</v>
      </c>
      <c r="F348" s="239" t="s">
        <v>145</v>
      </c>
      <c r="G348" s="237"/>
      <c r="H348" s="240">
        <v>46.927</v>
      </c>
      <c r="I348" s="241"/>
      <c r="J348" s="237"/>
      <c r="K348" s="237"/>
      <c r="L348" s="242"/>
      <c r="M348" s="243"/>
      <c r="N348" s="244"/>
      <c r="O348" s="244"/>
      <c r="P348" s="244"/>
      <c r="Q348" s="244"/>
      <c r="R348" s="244"/>
      <c r="S348" s="244"/>
      <c r="T348" s="245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6" t="s">
        <v>137</v>
      </c>
      <c r="AU348" s="246" t="s">
        <v>82</v>
      </c>
      <c r="AV348" s="14" t="s">
        <v>82</v>
      </c>
      <c r="AW348" s="14" t="s">
        <v>33</v>
      </c>
      <c r="AX348" s="14" t="s">
        <v>72</v>
      </c>
      <c r="AY348" s="246" t="s">
        <v>123</v>
      </c>
    </row>
    <row r="349" s="14" customFormat="1">
      <c r="A349" s="14"/>
      <c r="B349" s="236"/>
      <c r="C349" s="237"/>
      <c r="D349" s="219" t="s">
        <v>137</v>
      </c>
      <c r="E349" s="238" t="s">
        <v>19</v>
      </c>
      <c r="F349" s="239" t="s">
        <v>438</v>
      </c>
      <c r="G349" s="237"/>
      <c r="H349" s="240">
        <v>-5.7629999999999999</v>
      </c>
      <c r="I349" s="241"/>
      <c r="J349" s="237"/>
      <c r="K349" s="237"/>
      <c r="L349" s="242"/>
      <c r="M349" s="243"/>
      <c r="N349" s="244"/>
      <c r="O349" s="244"/>
      <c r="P349" s="244"/>
      <c r="Q349" s="244"/>
      <c r="R349" s="244"/>
      <c r="S349" s="244"/>
      <c r="T349" s="245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6" t="s">
        <v>137</v>
      </c>
      <c r="AU349" s="246" t="s">
        <v>82</v>
      </c>
      <c r="AV349" s="14" t="s">
        <v>82</v>
      </c>
      <c r="AW349" s="14" t="s">
        <v>33</v>
      </c>
      <c r="AX349" s="14" t="s">
        <v>72</v>
      </c>
      <c r="AY349" s="246" t="s">
        <v>123</v>
      </c>
    </row>
    <row r="350" s="14" customFormat="1">
      <c r="A350" s="14"/>
      <c r="B350" s="236"/>
      <c r="C350" s="237"/>
      <c r="D350" s="219" t="s">
        <v>137</v>
      </c>
      <c r="E350" s="238" t="s">
        <v>19</v>
      </c>
      <c r="F350" s="239" t="s">
        <v>147</v>
      </c>
      <c r="G350" s="237"/>
      <c r="H350" s="240">
        <v>46.594000000000001</v>
      </c>
      <c r="I350" s="241"/>
      <c r="J350" s="237"/>
      <c r="K350" s="237"/>
      <c r="L350" s="242"/>
      <c r="M350" s="243"/>
      <c r="N350" s="244"/>
      <c r="O350" s="244"/>
      <c r="P350" s="244"/>
      <c r="Q350" s="244"/>
      <c r="R350" s="244"/>
      <c r="S350" s="244"/>
      <c r="T350" s="245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6" t="s">
        <v>137</v>
      </c>
      <c r="AU350" s="246" t="s">
        <v>82</v>
      </c>
      <c r="AV350" s="14" t="s">
        <v>82</v>
      </c>
      <c r="AW350" s="14" t="s">
        <v>33</v>
      </c>
      <c r="AX350" s="14" t="s">
        <v>72</v>
      </c>
      <c r="AY350" s="246" t="s">
        <v>123</v>
      </c>
    </row>
    <row r="351" s="14" customFormat="1">
      <c r="A351" s="14"/>
      <c r="B351" s="236"/>
      <c r="C351" s="237"/>
      <c r="D351" s="219" t="s">
        <v>137</v>
      </c>
      <c r="E351" s="238" t="s">
        <v>19</v>
      </c>
      <c r="F351" s="239" t="s">
        <v>439</v>
      </c>
      <c r="G351" s="237"/>
      <c r="H351" s="240">
        <v>-5.8499999999999996</v>
      </c>
      <c r="I351" s="241"/>
      <c r="J351" s="237"/>
      <c r="K351" s="237"/>
      <c r="L351" s="242"/>
      <c r="M351" s="243"/>
      <c r="N351" s="244"/>
      <c r="O351" s="244"/>
      <c r="P351" s="244"/>
      <c r="Q351" s="244"/>
      <c r="R351" s="244"/>
      <c r="S351" s="244"/>
      <c r="T351" s="245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6" t="s">
        <v>137</v>
      </c>
      <c r="AU351" s="246" t="s">
        <v>82</v>
      </c>
      <c r="AV351" s="14" t="s">
        <v>82</v>
      </c>
      <c r="AW351" s="14" t="s">
        <v>33</v>
      </c>
      <c r="AX351" s="14" t="s">
        <v>72</v>
      </c>
      <c r="AY351" s="246" t="s">
        <v>123</v>
      </c>
    </row>
    <row r="352" s="14" customFormat="1">
      <c r="A352" s="14"/>
      <c r="B352" s="236"/>
      <c r="C352" s="237"/>
      <c r="D352" s="219" t="s">
        <v>137</v>
      </c>
      <c r="E352" s="238" t="s">
        <v>19</v>
      </c>
      <c r="F352" s="239" t="s">
        <v>149</v>
      </c>
      <c r="G352" s="237"/>
      <c r="H352" s="240">
        <v>135.976</v>
      </c>
      <c r="I352" s="241"/>
      <c r="J352" s="237"/>
      <c r="K352" s="237"/>
      <c r="L352" s="242"/>
      <c r="M352" s="243"/>
      <c r="N352" s="244"/>
      <c r="O352" s="244"/>
      <c r="P352" s="244"/>
      <c r="Q352" s="244"/>
      <c r="R352" s="244"/>
      <c r="S352" s="244"/>
      <c r="T352" s="245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6" t="s">
        <v>137</v>
      </c>
      <c r="AU352" s="246" t="s">
        <v>82</v>
      </c>
      <c r="AV352" s="14" t="s">
        <v>82</v>
      </c>
      <c r="AW352" s="14" t="s">
        <v>33</v>
      </c>
      <c r="AX352" s="14" t="s">
        <v>72</v>
      </c>
      <c r="AY352" s="246" t="s">
        <v>123</v>
      </c>
    </row>
    <row r="353" s="14" customFormat="1">
      <c r="A353" s="14"/>
      <c r="B353" s="236"/>
      <c r="C353" s="237"/>
      <c r="D353" s="219" t="s">
        <v>137</v>
      </c>
      <c r="E353" s="238" t="s">
        <v>19</v>
      </c>
      <c r="F353" s="239" t="s">
        <v>440</v>
      </c>
      <c r="G353" s="237"/>
      <c r="H353" s="240">
        <v>-17.376000000000001</v>
      </c>
      <c r="I353" s="241"/>
      <c r="J353" s="237"/>
      <c r="K353" s="237"/>
      <c r="L353" s="242"/>
      <c r="M353" s="243"/>
      <c r="N353" s="244"/>
      <c r="O353" s="244"/>
      <c r="P353" s="244"/>
      <c r="Q353" s="244"/>
      <c r="R353" s="244"/>
      <c r="S353" s="244"/>
      <c r="T353" s="245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6" t="s">
        <v>137</v>
      </c>
      <c r="AU353" s="246" t="s">
        <v>82</v>
      </c>
      <c r="AV353" s="14" t="s">
        <v>82</v>
      </c>
      <c r="AW353" s="14" t="s">
        <v>33</v>
      </c>
      <c r="AX353" s="14" t="s">
        <v>72</v>
      </c>
      <c r="AY353" s="246" t="s">
        <v>123</v>
      </c>
    </row>
    <row r="354" s="15" customFormat="1">
      <c r="A354" s="15"/>
      <c r="B354" s="247"/>
      <c r="C354" s="248"/>
      <c r="D354" s="219" t="s">
        <v>137</v>
      </c>
      <c r="E354" s="249" t="s">
        <v>19</v>
      </c>
      <c r="F354" s="250" t="s">
        <v>154</v>
      </c>
      <c r="G354" s="248"/>
      <c r="H354" s="251">
        <v>304.07400000000001</v>
      </c>
      <c r="I354" s="252"/>
      <c r="J354" s="248"/>
      <c r="K354" s="248"/>
      <c r="L354" s="253"/>
      <c r="M354" s="254"/>
      <c r="N354" s="255"/>
      <c r="O354" s="255"/>
      <c r="P354" s="255"/>
      <c r="Q354" s="255"/>
      <c r="R354" s="255"/>
      <c r="S354" s="255"/>
      <c r="T354" s="256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57" t="s">
        <v>137</v>
      </c>
      <c r="AU354" s="257" t="s">
        <v>82</v>
      </c>
      <c r="AV354" s="15" t="s">
        <v>131</v>
      </c>
      <c r="AW354" s="15" t="s">
        <v>33</v>
      </c>
      <c r="AX354" s="15" t="s">
        <v>80</v>
      </c>
      <c r="AY354" s="257" t="s">
        <v>123</v>
      </c>
    </row>
    <row r="355" s="12" customFormat="1" ht="22.8" customHeight="1">
      <c r="A355" s="12"/>
      <c r="B355" s="190"/>
      <c r="C355" s="191"/>
      <c r="D355" s="192" t="s">
        <v>71</v>
      </c>
      <c r="E355" s="204" t="s">
        <v>441</v>
      </c>
      <c r="F355" s="204" t="s">
        <v>442</v>
      </c>
      <c r="G355" s="191"/>
      <c r="H355" s="191"/>
      <c r="I355" s="194"/>
      <c r="J355" s="205">
        <f>BK355</f>
        <v>0</v>
      </c>
      <c r="K355" s="191"/>
      <c r="L355" s="196"/>
      <c r="M355" s="197"/>
      <c r="N355" s="198"/>
      <c r="O355" s="198"/>
      <c r="P355" s="199">
        <f>SUM(P356:P359)</f>
        <v>0</v>
      </c>
      <c r="Q355" s="198"/>
      <c r="R355" s="199">
        <f>SUM(R356:R359)</f>
        <v>0</v>
      </c>
      <c r="S355" s="198"/>
      <c r="T355" s="200">
        <f>SUM(T356:T359)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201" t="s">
        <v>82</v>
      </c>
      <c r="AT355" s="202" t="s">
        <v>71</v>
      </c>
      <c r="AU355" s="202" t="s">
        <v>80</v>
      </c>
      <c r="AY355" s="201" t="s">
        <v>123</v>
      </c>
      <c r="BK355" s="203">
        <f>SUM(BK356:BK359)</f>
        <v>0</v>
      </c>
    </row>
    <row r="356" s="2" customFormat="1" ht="16.5" customHeight="1">
      <c r="A356" s="40"/>
      <c r="B356" s="41"/>
      <c r="C356" s="206" t="s">
        <v>443</v>
      </c>
      <c r="D356" s="206" t="s">
        <v>126</v>
      </c>
      <c r="E356" s="207" t="s">
        <v>444</v>
      </c>
      <c r="F356" s="208" t="s">
        <v>445</v>
      </c>
      <c r="G356" s="209" t="s">
        <v>129</v>
      </c>
      <c r="H356" s="210">
        <v>30.239999999999998</v>
      </c>
      <c r="I356" s="211"/>
      <c r="J356" s="212">
        <f>ROUND(I356*H356,2)</f>
        <v>0</v>
      </c>
      <c r="K356" s="208" t="s">
        <v>19</v>
      </c>
      <c r="L356" s="46"/>
      <c r="M356" s="213" t="s">
        <v>19</v>
      </c>
      <c r="N356" s="214" t="s">
        <v>43</v>
      </c>
      <c r="O356" s="86"/>
      <c r="P356" s="215">
        <f>O356*H356</f>
        <v>0</v>
      </c>
      <c r="Q356" s="215">
        <v>0</v>
      </c>
      <c r="R356" s="215">
        <f>Q356*H356</f>
        <v>0</v>
      </c>
      <c r="S356" s="215">
        <v>0</v>
      </c>
      <c r="T356" s="216">
        <f>S356*H356</f>
        <v>0</v>
      </c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R356" s="217" t="s">
        <v>237</v>
      </c>
      <c r="AT356" s="217" t="s">
        <v>126</v>
      </c>
      <c r="AU356" s="217" t="s">
        <v>82</v>
      </c>
      <c r="AY356" s="19" t="s">
        <v>123</v>
      </c>
      <c r="BE356" s="218">
        <f>IF(N356="základní",J356,0)</f>
        <v>0</v>
      </c>
      <c r="BF356" s="218">
        <f>IF(N356="snížená",J356,0)</f>
        <v>0</v>
      </c>
      <c r="BG356" s="218">
        <f>IF(N356="zákl. přenesená",J356,0)</f>
        <v>0</v>
      </c>
      <c r="BH356" s="218">
        <f>IF(N356="sníž. přenesená",J356,0)</f>
        <v>0</v>
      </c>
      <c r="BI356" s="218">
        <f>IF(N356="nulová",J356,0)</f>
        <v>0</v>
      </c>
      <c r="BJ356" s="19" t="s">
        <v>80</v>
      </c>
      <c r="BK356" s="218">
        <f>ROUND(I356*H356,2)</f>
        <v>0</v>
      </c>
      <c r="BL356" s="19" t="s">
        <v>237</v>
      </c>
      <c r="BM356" s="217" t="s">
        <v>446</v>
      </c>
    </row>
    <row r="357" s="2" customFormat="1">
      <c r="A357" s="40"/>
      <c r="B357" s="41"/>
      <c r="C357" s="42"/>
      <c r="D357" s="219" t="s">
        <v>133</v>
      </c>
      <c r="E357" s="42"/>
      <c r="F357" s="220" t="s">
        <v>445</v>
      </c>
      <c r="G357" s="42"/>
      <c r="H357" s="42"/>
      <c r="I357" s="221"/>
      <c r="J357" s="42"/>
      <c r="K357" s="42"/>
      <c r="L357" s="46"/>
      <c r="M357" s="222"/>
      <c r="N357" s="223"/>
      <c r="O357" s="86"/>
      <c r="P357" s="86"/>
      <c r="Q357" s="86"/>
      <c r="R357" s="86"/>
      <c r="S357" s="86"/>
      <c r="T357" s="87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T357" s="19" t="s">
        <v>133</v>
      </c>
      <c r="AU357" s="19" t="s">
        <v>82</v>
      </c>
    </row>
    <row r="358" s="13" customFormat="1">
      <c r="A358" s="13"/>
      <c r="B358" s="226"/>
      <c r="C358" s="227"/>
      <c r="D358" s="219" t="s">
        <v>137</v>
      </c>
      <c r="E358" s="228" t="s">
        <v>19</v>
      </c>
      <c r="F358" s="229" t="s">
        <v>138</v>
      </c>
      <c r="G358" s="227"/>
      <c r="H358" s="228" t="s">
        <v>19</v>
      </c>
      <c r="I358" s="230"/>
      <c r="J358" s="227"/>
      <c r="K358" s="227"/>
      <c r="L358" s="231"/>
      <c r="M358" s="232"/>
      <c r="N358" s="233"/>
      <c r="O358" s="233"/>
      <c r="P358" s="233"/>
      <c r="Q358" s="233"/>
      <c r="R358" s="233"/>
      <c r="S358" s="233"/>
      <c r="T358" s="234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5" t="s">
        <v>137</v>
      </c>
      <c r="AU358" s="235" t="s">
        <v>82</v>
      </c>
      <c r="AV358" s="13" t="s">
        <v>80</v>
      </c>
      <c r="AW358" s="13" t="s">
        <v>33</v>
      </c>
      <c r="AX358" s="13" t="s">
        <v>72</v>
      </c>
      <c r="AY358" s="235" t="s">
        <v>123</v>
      </c>
    </row>
    <row r="359" s="14" customFormat="1">
      <c r="A359" s="14"/>
      <c r="B359" s="236"/>
      <c r="C359" s="237"/>
      <c r="D359" s="219" t="s">
        <v>137</v>
      </c>
      <c r="E359" s="238" t="s">
        <v>19</v>
      </c>
      <c r="F359" s="239" t="s">
        <v>447</v>
      </c>
      <c r="G359" s="237"/>
      <c r="H359" s="240">
        <v>30.239999999999998</v>
      </c>
      <c r="I359" s="241"/>
      <c r="J359" s="237"/>
      <c r="K359" s="237"/>
      <c r="L359" s="242"/>
      <c r="M359" s="270"/>
      <c r="N359" s="271"/>
      <c r="O359" s="271"/>
      <c r="P359" s="271"/>
      <c r="Q359" s="271"/>
      <c r="R359" s="271"/>
      <c r="S359" s="271"/>
      <c r="T359" s="272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6" t="s">
        <v>137</v>
      </c>
      <c r="AU359" s="246" t="s">
        <v>82</v>
      </c>
      <c r="AV359" s="14" t="s">
        <v>82</v>
      </c>
      <c r="AW359" s="14" t="s">
        <v>33</v>
      </c>
      <c r="AX359" s="14" t="s">
        <v>80</v>
      </c>
      <c r="AY359" s="246" t="s">
        <v>123</v>
      </c>
    </row>
    <row r="360" s="2" customFormat="1" ht="6.96" customHeight="1">
      <c r="A360" s="40"/>
      <c r="B360" s="61"/>
      <c r="C360" s="62"/>
      <c r="D360" s="62"/>
      <c r="E360" s="62"/>
      <c r="F360" s="62"/>
      <c r="G360" s="62"/>
      <c r="H360" s="62"/>
      <c r="I360" s="62"/>
      <c r="J360" s="62"/>
      <c r="K360" s="62"/>
      <c r="L360" s="46"/>
      <c r="M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</row>
  </sheetData>
  <sheetProtection sheet="1" autoFilter="0" formatColumns="0" formatRows="0" objects="1" scenarios="1" spinCount="100000" saltValue="3R4DSiudFAtSUQOmLVc/MB5dwdBKNuAOdS3A0dxTxP45+P03gcu7YKoxYsG6WzJj6U7ww2IG2YWjTME+RMrWcg==" hashValue="KPvrmwBYmMSYvVbbbvEFW1QpW7YJIu2R/T6uAXqMlC8UaZ417sowopzmuUui4ZIJ7JuxD5/0MzYPwxTKBJAR5Q==" algorithmName="SHA-512" password="CC2A"/>
  <autoFilter ref="C91:K359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7" r:id="rId1" display="https://podminky.urs.cz/item/CS_URS_2024_01/612341131"/>
    <hyperlink ref="F124" r:id="rId2" display="https://podminky.urs.cz/item/CS_URS_2024_01/949101111"/>
    <hyperlink ref="F128" r:id="rId3" display="https://podminky.urs.cz/item/CS_URS_2024_01/977332111"/>
    <hyperlink ref="F132" r:id="rId4" display="https://podminky.urs.cz/item/CS_URS_2024_01/977332122"/>
    <hyperlink ref="F136" r:id="rId5" display="https://podminky.urs.cz/item/CS_URS_2024_01/977343111"/>
    <hyperlink ref="F140" r:id="rId6" display="https://podminky.urs.cz/item/CS_URS_2024_01/977343211"/>
    <hyperlink ref="F144" r:id="rId7" display="https://podminky.urs.cz/item/CS_URS_2024_01/978035117"/>
    <hyperlink ref="F171" r:id="rId8" display="https://podminky.urs.cz/item/CS_URS_2024_01/997013211"/>
    <hyperlink ref="F174" r:id="rId9" display="https://podminky.urs.cz/item/CS_URS_2024_01/997013501"/>
    <hyperlink ref="F177" r:id="rId10" display="https://podminky.urs.cz/item/CS_URS_2024_01/997013509"/>
    <hyperlink ref="F181" r:id="rId11" display="https://podminky.urs.cz/item/CS_URS_2024_01/997013812"/>
    <hyperlink ref="F185" r:id="rId12" display="https://podminky.urs.cz/item/CS_URS_2024_01/998018001"/>
    <hyperlink ref="F190" r:id="rId13" display="https://podminky.urs.cz/item/CS_URS_2024_01/763111717"/>
    <hyperlink ref="F194" r:id="rId14" display="https://podminky.urs.cz/item/CS_URS_2024_01/763111751"/>
    <hyperlink ref="F198" r:id="rId15" display="https://podminky.urs.cz/item/CS_URS_2024_01/763111811"/>
    <hyperlink ref="F209" r:id="rId16" display="https://podminky.urs.cz/item/CS_URS_2024_01/763112312"/>
    <hyperlink ref="F216" r:id="rId17" display="https://podminky.urs.cz/item/CS_URS_2024_01/763181821"/>
    <hyperlink ref="F221" r:id="rId18" display="https://podminky.urs.cz/item/CS_URS_2024_01/998763331"/>
    <hyperlink ref="F243" r:id="rId19" display="https://podminky.urs.cz/item/CS_URS_2024_01/767661811"/>
    <hyperlink ref="F250" r:id="rId20" display="https://podminky.urs.cz/item/CS_URS_2024_01/998767311"/>
    <hyperlink ref="F271" r:id="rId21" display="https://podminky.urs.cz/item/CS_URS_2024_01/998773311"/>
    <hyperlink ref="F275" r:id="rId22" display="https://podminky.urs.cz/item/CS_URS_2024_01/776201811"/>
    <hyperlink ref="F281" r:id="rId23" display="https://podminky.urs.cz/item/CS_URS_2024_01/783601325"/>
    <hyperlink ref="F285" r:id="rId24" display="https://podminky.urs.cz/item/CS_URS_2024_01/783606811"/>
    <hyperlink ref="F288" r:id="rId25" display="https://podminky.urs.cz/item/CS_URS_2024_01/783614111"/>
    <hyperlink ref="F292" r:id="rId26" display="https://podminky.urs.cz/item/CS_URS_2024_01/783617117"/>
    <hyperlink ref="F296" r:id="rId27" display="https://podminky.urs.cz/item/CS_URS_2024_01/784121001"/>
    <hyperlink ref="F303" r:id="rId28" display="https://podminky.urs.cz/item/CS_URS_2024_01/784121011"/>
    <hyperlink ref="F306" r:id="rId29" display="https://podminky.urs.cz/item/CS_URS_2024_01/784171101"/>
    <hyperlink ref="F316" r:id="rId30" display="https://podminky.urs.cz/item/CS_URS_2024_01/784171111"/>
    <hyperlink ref="F325" r:id="rId31" display="https://podminky.urs.cz/item/CS_URS_2024_01/784181101"/>
    <hyperlink ref="F341" r:id="rId32" display="https://podminky.urs.cz/item/CS_URS_2024_01/7842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Nové konzultační mísnosti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448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28. 2. 2024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90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ROUND((SUM(BE83:BE95)),  2)</f>
        <v>0</v>
      </c>
      <c r="G33" s="40"/>
      <c r="H33" s="40"/>
      <c r="I33" s="150">
        <v>0.20999999999999999</v>
      </c>
      <c r="J33" s="149">
        <f>ROUND(((SUM(BE83:BE95))*I33),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ROUND((SUM(BF83:BF95)),  2)</f>
        <v>0</v>
      </c>
      <c r="G34" s="40"/>
      <c r="H34" s="40"/>
      <c r="I34" s="150">
        <v>0.12</v>
      </c>
      <c r="J34" s="149">
        <f>ROUND(((SUM(BF83:BF95))*I34),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ROUND((SUM(BG83:BG95)),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ROUND((SUM(BH83:BH95)),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ROUND((SUM(BI83:BI95)),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Nové konzultační mísnosti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24-SO021-02 - Vedlejší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Gajdošova 3, Brno-Židenice</v>
      </c>
      <c r="G52" s="42"/>
      <c r="H52" s="42"/>
      <c r="I52" s="34" t="s">
        <v>23</v>
      </c>
      <c r="J52" s="74" t="str">
        <f>IF(J12="","",J12)</f>
        <v>28. 2. 2024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Brno</v>
      </c>
      <c r="G54" s="42"/>
      <c r="H54" s="42"/>
      <c r="I54" s="34" t="s">
        <v>31</v>
      </c>
      <c r="J54" s="38" t="str">
        <f>E21</f>
        <v>ing.arch. Martin Borák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Votavová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92</v>
      </c>
      <c r="D57" s="164"/>
      <c r="E57" s="164"/>
      <c r="F57" s="164"/>
      <c r="G57" s="164"/>
      <c r="H57" s="164"/>
      <c r="I57" s="164"/>
      <c r="J57" s="165" t="s">
        <v>93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7"/>
      <c r="C60" s="168"/>
      <c r="D60" s="169" t="s">
        <v>449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450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451</v>
      </c>
      <c r="E62" s="176"/>
      <c r="F62" s="176"/>
      <c r="G62" s="176"/>
      <c r="H62" s="176"/>
      <c r="I62" s="176"/>
      <c r="J62" s="177">
        <f>J89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452</v>
      </c>
      <c r="E63" s="176"/>
      <c r="F63" s="176"/>
      <c r="G63" s="176"/>
      <c r="H63" s="176"/>
      <c r="I63" s="176"/>
      <c r="J63" s="177">
        <f>J92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108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Nové konzultační mísnosti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88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24-SO021-02 - Vedlejší a ostatní náklady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Gajdošova 3, Brno-Židenice</v>
      </c>
      <c r="G77" s="42"/>
      <c r="H77" s="42"/>
      <c r="I77" s="34" t="s">
        <v>23</v>
      </c>
      <c r="J77" s="74" t="str">
        <f>IF(J12="","",J12)</f>
        <v>28. 2. 2024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>Statutární město Brno</v>
      </c>
      <c r="G79" s="42"/>
      <c r="H79" s="42"/>
      <c r="I79" s="34" t="s">
        <v>31</v>
      </c>
      <c r="J79" s="38" t="str">
        <f>E21</f>
        <v>ing.arch. Martin Borák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>Votavová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109</v>
      </c>
      <c r="D82" s="182" t="s">
        <v>57</v>
      </c>
      <c r="E82" s="182" t="s">
        <v>53</v>
      </c>
      <c r="F82" s="182" t="s">
        <v>54</v>
      </c>
      <c r="G82" s="182" t="s">
        <v>110</v>
      </c>
      <c r="H82" s="182" t="s">
        <v>111</v>
      </c>
      <c r="I82" s="182" t="s">
        <v>112</v>
      </c>
      <c r="J82" s="182" t="s">
        <v>93</v>
      </c>
      <c r="K82" s="183" t="s">
        <v>113</v>
      </c>
      <c r="L82" s="184"/>
      <c r="M82" s="94" t="s">
        <v>19</v>
      </c>
      <c r="N82" s="95" t="s">
        <v>42</v>
      </c>
      <c r="O82" s="95" t="s">
        <v>114</v>
      </c>
      <c r="P82" s="95" t="s">
        <v>115</v>
      </c>
      <c r="Q82" s="95" t="s">
        <v>116</v>
      </c>
      <c r="R82" s="95" t="s">
        <v>117</v>
      </c>
      <c r="S82" s="95" t="s">
        <v>118</v>
      </c>
      <c r="T82" s="96" t="s">
        <v>119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120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71</v>
      </c>
      <c r="AU83" s="19" t="s">
        <v>94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71</v>
      </c>
      <c r="E84" s="193" t="s">
        <v>453</v>
      </c>
      <c r="F84" s="193" t="s">
        <v>454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P85+P89+P92</f>
        <v>0</v>
      </c>
      <c r="Q84" s="198"/>
      <c r="R84" s="199">
        <f>R85+R89+R92</f>
        <v>0</v>
      </c>
      <c r="S84" s="198"/>
      <c r="T84" s="200">
        <f>T85+T89+T92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177</v>
      </c>
      <c r="AT84" s="202" t="s">
        <v>71</v>
      </c>
      <c r="AU84" s="202" t="s">
        <v>72</v>
      </c>
      <c r="AY84" s="201" t="s">
        <v>123</v>
      </c>
      <c r="BK84" s="203">
        <f>BK85+BK89+BK92</f>
        <v>0</v>
      </c>
    </row>
    <row r="85" s="12" customFormat="1" ht="22.8" customHeight="1">
      <c r="A85" s="12"/>
      <c r="B85" s="190"/>
      <c r="C85" s="191"/>
      <c r="D85" s="192" t="s">
        <v>71</v>
      </c>
      <c r="E85" s="204" t="s">
        <v>455</v>
      </c>
      <c r="F85" s="204" t="s">
        <v>456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SUM(P86:P88)</f>
        <v>0</v>
      </c>
      <c r="Q85" s="198"/>
      <c r="R85" s="199">
        <f>SUM(R86:R88)</f>
        <v>0</v>
      </c>
      <c r="S85" s="198"/>
      <c r="T85" s="200">
        <f>SUM(T86:T88)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177</v>
      </c>
      <c r="AT85" s="202" t="s">
        <v>71</v>
      </c>
      <c r="AU85" s="202" t="s">
        <v>80</v>
      </c>
      <c r="AY85" s="201" t="s">
        <v>123</v>
      </c>
      <c r="BK85" s="203">
        <f>SUM(BK86:BK88)</f>
        <v>0</v>
      </c>
    </row>
    <row r="86" s="2" customFormat="1" ht="16.5" customHeight="1">
      <c r="A86" s="40"/>
      <c r="B86" s="41"/>
      <c r="C86" s="206" t="s">
        <v>80</v>
      </c>
      <c r="D86" s="206" t="s">
        <v>126</v>
      </c>
      <c r="E86" s="207" t="s">
        <v>457</v>
      </c>
      <c r="F86" s="208" t="s">
        <v>458</v>
      </c>
      <c r="G86" s="209" t="s">
        <v>459</v>
      </c>
      <c r="H86" s="210">
        <v>1</v>
      </c>
      <c r="I86" s="211"/>
      <c r="J86" s="212">
        <f>ROUND(I86*H86,2)</f>
        <v>0</v>
      </c>
      <c r="K86" s="208" t="s">
        <v>130</v>
      </c>
      <c r="L86" s="46"/>
      <c r="M86" s="213" t="s">
        <v>19</v>
      </c>
      <c r="N86" s="214" t="s">
        <v>43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460</v>
      </c>
      <c r="AT86" s="217" t="s">
        <v>126</v>
      </c>
      <c r="AU86" s="217" t="s">
        <v>82</v>
      </c>
      <c r="AY86" s="19" t="s">
        <v>123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80</v>
      </c>
      <c r="BK86" s="218">
        <f>ROUND(I86*H86,2)</f>
        <v>0</v>
      </c>
      <c r="BL86" s="19" t="s">
        <v>460</v>
      </c>
      <c r="BM86" s="217" t="s">
        <v>461</v>
      </c>
    </row>
    <row r="87" s="2" customFormat="1">
      <c r="A87" s="40"/>
      <c r="B87" s="41"/>
      <c r="C87" s="42"/>
      <c r="D87" s="219" t="s">
        <v>133</v>
      </c>
      <c r="E87" s="42"/>
      <c r="F87" s="220" t="s">
        <v>458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133</v>
      </c>
      <c r="AU87" s="19" t="s">
        <v>82</v>
      </c>
    </row>
    <row r="88" s="2" customFormat="1">
      <c r="A88" s="40"/>
      <c r="B88" s="41"/>
      <c r="C88" s="42"/>
      <c r="D88" s="224" t="s">
        <v>135</v>
      </c>
      <c r="E88" s="42"/>
      <c r="F88" s="225" t="s">
        <v>462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135</v>
      </c>
      <c r="AU88" s="19" t="s">
        <v>82</v>
      </c>
    </row>
    <row r="89" s="12" customFormat="1" ht="22.8" customHeight="1">
      <c r="A89" s="12"/>
      <c r="B89" s="190"/>
      <c r="C89" s="191"/>
      <c r="D89" s="192" t="s">
        <v>71</v>
      </c>
      <c r="E89" s="204" t="s">
        <v>463</v>
      </c>
      <c r="F89" s="204" t="s">
        <v>464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SUM(P90:P91)</f>
        <v>0</v>
      </c>
      <c r="Q89" s="198"/>
      <c r="R89" s="199">
        <f>SUM(R90:R91)</f>
        <v>0</v>
      </c>
      <c r="S89" s="198"/>
      <c r="T89" s="200">
        <f>SUM(T90:T91)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177</v>
      </c>
      <c r="AT89" s="202" t="s">
        <v>71</v>
      </c>
      <c r="AU89" s="202" t="s">
        <v>80</v>
      </c>
      <c r="AY89" s="201" t="s">
        <v>123</v>
      </c>
      <c r="BK89" s="203">
        <f>SUM(BK90:BK91)</f>
        <v>0</v>
      </c>
    </row>
    <row r="90" s="2" customFormat="1" ht="16.5" customHeight="1">
      <c r="A90" s="40"/>
      <c r="B90" s="41"/>
      <c r="C90" s="206" t="s">
        <v>82</v>
      </c>
      <c r="D90" s="206" t="s">
        <v>126</v>
      </c>
      <c r="E90" s="207" t="s">
        <v>465</v>
      </c>
      <c r="F90" s="208" t="s">
        <v>464</v>
      </c>
      <c r="G90" s="209" t="s">
        <v>459</v>
      </c>
      <c r="H90" s="210">
        <v>1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43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460</v>
      </c>
      <c r="AT90" s="217" t="s">
        <v>126</v>
      </c>
      <c r="AU90" s="217" t="s">
        <v>82</v>
      </c>
      <c r="AY90" s="19" t="s">
        <v>123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80</v>
      </c>
      <c r="BK90" s="218">
        <f>ROUND(I90*H90,2)</f>
        <v>0</v>
      </c>
      <c r="BL90" s="19" t="s">
        <v>460</v>
      </c>
      <c r="BM90" s="217" t="s">
        <v>466</v>
      </c>
    </row>
    <row r="91" s="2" customFormat="1">
      <c r="A91" s="40"/>
      <c r="B91" s="41"/>
      <c r="C91" s="42"/>
      <c r="D91" s="219" t="s">
        <v>133</v>
      </c>
      <c r="E91" s="42"/>
      <c r="F91" s="220" t="s">
        <v>464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133</v>
      </c>
      <c r="AU91" s="19" t="s">
        <v>82</v>
      </c>
    </row>
    <row r="92" s="12" customFormat="1" ht="22.8" customHeight="1">
      <c r="A92" s="12"/>
      <c r="B92" s="190"/>
      <c r="C92" s="191"/>
      <c r="D92" s="192" t="s">
        <v>71</v>
      </c>
      <c r="E92" s="204" t="s">
        <v>467</v>
      </c>
      <c r="F92" s="204" t="s">
        <v>468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SUM(P93:P95)</f>
        <v>0</v>
      </c>
      <c r="Q92" s="198"/>
      <c r="R92" s="199">
        <f>SUM(R93:R95)</f>
        <v>0</v>
      </c>
      <c r="S92" s="198"/>
      <c r="T92" s="200">
        <f>SUM(T93:T95)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177</v>
      </c>
      <c r="AT92" s="202" t="s">
        <v>71</v>
      </c>
      <c r="AU92" s="202" t="s">
        <v>80</v>
      </c>
      <c r="AY92" s="201" t="s">
        <v>123</v>
      </c>
      <c r="BK92" s="203">
        <f>SUM(BK93:BK95)</f>
        <v>0</v>
      </c>
    </row>
    <row r="93" s="2" customFormat="1" ht="16.5" customHeight="1">
      <c r="A93" s="40"/>
      <c r="B93" s="41"/>
      <c r="C93" s="206" t="s">
        <v>163</v>
      </c>
      <c r="D93" s="206" t="s">
        <v>126</v>
      </c>
      <c r="E93" s="207" t="s">
        <v>469</v>
      </c>
      <c r="F93" s="208" t="s">
        <v>470</v>
      </c>
      <c r="G93" s="209" t="s">
        <v>459</v>
      </c>
      <c r="H93" s="210">
        <v>1</v>
      </c>
      <c r="I93" s="211"/>
      <c r="J93" s="212">
        <f>ROUND(I93*H93,2)</f>
        <v>0</v>
      </c>
      <c r="K93" s="208" t="s">
        <v>130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460</v>
      </c>
      <c r="AT93" s="217" t="s">
        <v>126</v>
      </c>
      <c r="AU93" s="217" t="s">
        <v>82</v>
      </c>
      <c r="AY93" s="19" t="s">
        <v>123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460</v>
      </c>
      <c r="BM93" s="217" t="s">
        <v>471</v>
      </c>
    </row>
    <row r="94" s="2" customFormat="1">
      <c r="A94" s="40"/>
      <c r="B94" s="41"/>
      <c r="C94" s="42"/>
      <c r="D94" s="219" t="s">
        <v>133</v>
      </c>
      <c r="E94" s="42"/>
      <c r="F94" s="220" t="s">
        <v>470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133</v>
      </c>
      <c r="AU94" s="19" t="s">
        <v>82</v>
      </c>
    </row>
    <row r="95" s="2" customFormat="1">
      <c r="A95" s="40"/>
      <c r="B95" s="41"/>
      <c r="C95" s="42"/>
      <c r="D95" s="224" t="s">
        <v>135</v>
      </c>
      <c r="E95" s="42"/>
      <c r="F95" s="225" t="s">
        <v>472</v>
      </c>
      <c r="G95" s="42"/>
      <c r="H95" s="42"/>
      <c r="I95" s="221"/>
      <c r="J95" s="42"/>
      <c r="K95" s="42"/>
      <c r="L95" s="46"/>
      <c r="M95" s="273"/>
      <c r="N95" s="274"/>
      <c r="O95" s="275"/>
      <c r="P95" s="275"/>
      <c r="Q95" s="275"/>
      <c r="R95" s="275"/>
      <c r="S95" s="275"/>
      <c r="T95" s="276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135</v>
      </c>
      <c r="AU95" s="19" t="s">
        <v>82</v>
      </c>
    </row>
    <row r="96" s="2" customFormat="1" ht="6.96" customHeight="1">
      <c r="A96" s="40"/>
      <c r="B96" s="61"/>
      <c r="C96" s="62"/>
      <c r="D96" s="62"/>
      <c r="E96" s="62"/>
      <c r="F96" s="62"/>
      <c r="G96" s="62"/>
      <c r="H96" s="62"/>
      <c r="I96" s="62"/>
      <c r="J96" s="62"/>
      <c r="K96" s="62"/>
      <c r="L96" s="46"/>
      <c r="M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</sheetData>
  <sheetProtection sheet="1" autoFilter="0" formatColumns="0" formatRows="0" objects="1" scenarios="1" spinCount="100000" saltValue="N8+PRx3ujT5m9MzfQDB4m6WXhqsfSX1CFb4P5IeZ+i4Pa21D3FhBqmqUFJmnkd16imHXqfBbFhnsC2NjAboMmQ==" hashValue="+snZjj945P+zjw/ZpbA7FQkNZH1SIobVso/GEkqVCgbdP054GP0Tu2rvi4QVQQO7lKeIAvkJSwGiRH/Ot5qfkw==" algorithmName="SHA-512" password="CC2A"/>
  <autoFilter ref="C82:K95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4_01/013294000"/>
    <hyperlink ref="F95" r:id="rId2" display="https://podminky.urs.cz/item/CS_URS_2024_01/071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77" customWidth="1"/>
    <col min="2" max="2" width="1.667969" style="277" customWidth="1"/>
    <col min="3" max="4" width="5" style="277" customWidth="1"/>
    <col min="5" max="5" width="11.66016" style="277" customWidth="1"/>
    <col min="6" max="6" width="9.160156" style="277" customWidth="1"/>
    <col min="7" max="7" width="5" style="277" customWidth="1"/>
    <col min="8" max="8" width="77.83203" style="277" customWidth="1"/>
    <col min="9" max="10" width="20" style="277" customWidth="1"/>
    <col min="11" max="11" width="1.667969" style="277" customWidth="1"/>
  </cols>
  <sheetData>
    <row r="1" s="1" customFormat="1" ht="37.5" customHeight="1"/>
    <row r="2" s="1" customFormat="1" ht="7.5" customHeight="1">
      <c r="B2" s="278"/>
      <c r="C2" s="279"/>
      <c r="D2" s="279"/>
      <c r="E2" s="279"/>
      <c r="F2" s="279"/>
      <c r="G2" s="279"/>
      <c r="H2" s="279"/>
      <c r="I2" s="279"/>
      <c r="J2" s="279"/>
      <c r="K2" s="280"/>
    </row>
    <row r="3" s="16" customFormat="1" ht="45" customHeight="1">
      <c r="B3" s="281"/>
      <c r="C3" s="282" t="s">
        <v>473</v>
      </c>
      <c r="D3" s="282"/>
      <c r="E3" s="282"/>
      <c r="F3" s="282"/>
      <c r="G3" s="282"/>
      <c r="H3" s="282"/>
      <c r="I3" s="282"/>
      <c r="J3" s="282"/>
      <c r="K3" s="283"/>
    </row>
    <row r="4" s="1" customFormat="1" ht="25.5" customHeight="1">
      <c r="B4" s="284"/>
      <c r="C4" s="285" t="s">
        <v>474</v>
      </c>
      <c r="D4" s="285"/>
      <c r="E4" s="285"/>
      <c r="F4" s="285"/>
      <c r="G4" s="285"/>
      <c r="H4" s="285"/>
      <c r="I4" s="285"/>
      <c r="J4" s="285"/>
      <c r="K4" s="286"/>
    </row>
    <row r="5" s="1" customFormat="1" ht="5.25" customHeight="1">
      <c r="B5" s="284"/>
      <c r="C5" s="287"/>
      <c r="D5" s="287"/>
      <c r="E5" s="287"/>
      <c r="F5" s="287"/>
      <c r="G5" s="287"/>
      <c r="H5" s="287"/>
      <c r="I5" s="287"/>
      <c r="J5" s="287"/>
      <c r="K5" s="286"/>
    </row>
    <row r="6" s="1" customFormat="1" ht="15" customHeight="1">
      <c r="B6" s="284"/>
      <c r="C6" s="288" t="s">
        <v>475</v>
      </c>
      <c r="D6" s="288"/>
      <c r="E6" s="288"/>
      <c r="F6" s="288"/>
      <c r="G6" s="288"/>
      <c r="H6" s="288"/>
      <c r="I6" s="288"/>
      <c r="J6" s="288"/>
      <c r="K6" s="286"/>
    </row>
    <row r="7" s="1" customFormat="1" ht="15" customHeight="1">
      <c r="B7" s="289"/>
      <c r="C7" s="288" t="s">
        <v>476</v>
      </c>
      <c r="D7" s="288"/>
      <c r="E7" s="288"/>
      <c r="F7" s="288"/>
      <c r="G7" s="288"/>
      <c r="H7" s="288"/>
      <c r="I7" s="288"/>
      <c r="J7" s="288"/>
      <c r="K7" s="286"/>
    </row>
    <row r="8" s="1" customFormat="1" ht="12.75" customHeight="1">
      <c r="B8" s="289"/>
      <c r="C8" s="288"/>
      <c r="D8" s="288"/>
      <c r="E8" s="288"/>
      <c r="F8" s="288"/>
      <c r="G8" s="288"/>
      <c r="H8" s="288"/>
      <c r="I8" s="288"/>
      <c r="J8" s="288"/>
      <c r="K8" s="286"/>
    </row>
    <row r="9" s="1" customFormat="1" ht="15" customHeight="1">
      <c r="B9" s="289"/>
      <c r="C9" s="288" t="s">
        <v>477</v>
      </c>
      <c r="D9" s="288"/>
      <c r="E9" s="288"/>
      <c r="F9" s="288"/>
      <c r="G9" s="288"/>
      <c r="H9" s="288"/>
      <c r="I9" s="288"/>
      <c r="J9" s="288"/>
      <c r="K9" s="286"/>
    </row>
    <row r="10" s="1" customFormat="1" ht="15" customHeight="1">
      <c r="B10" s="289"/>
      <c r="C10" s="288"/>
      <c r="D10" s="288" t="s">
        <v>478</v>
      </c>
      <c r="E10" s="288"/>
      <c r="F10" s="288"/>
      <c r="G10" s="288"/>
      <c r="H10" s="288"/>
      <c r="I10" s="288"/>
      <c r="J10" s="288"/>
      <c r="K10" s="286"/>
    </row>
    <row r="11" s="1" customFormat="1" ht="15" customHeight="1">
      <c r="B11" s="289"/>
      <c r="C11" s="290"/>
      <c r="D11" s="288" t="s">
        <v>479</v>
      </c>
      <c r="E11" s="288"/>
      <c r="F11" s="288"/>
      <c r="G11" s="288"/>
      <c r="H11" s="288"/>
      <c r="I11" s="288"/>
      <c r="J11" s="288"/>
      <c r="K11" s="286"/>
    </row>
    <row r="12" s="1" customFormat="1" ht="15" customHeight="1">
      <c r="B12" s="289"/>
      <c r="C12" s="290"/>
      <c r="D12" s="288"/>
      <c r="E12" s="288"/>
      <c r="F12" s="288"/>
      <c r="G12" s="288"/>
      <c r="H12" s="288"/>
      <c r="I12" s="288"/>
      <c r="J12" s="288"/>
      <c r="K12" s="286"/>
    </row>
    <row r="13" s="1" customFormat="1" ht="15" customHeight="1">
      <c r="B13" s="289"/>
      <c r="C13" s="290"/>
      <c r="D13" s="291" t="s">
        <v>480</v>
      </c>
      <c r="E13" s="288"/>
      <c r="F13" s="288"/>
      <c r="G13" s="288"/>
      <c r="H13" s="288"/>
      <c r="I13" s="288"/>
      <c r="J13" s="288"/>
      <c r="K13" s="286"/>
    </row>
    <row r="14" s="1" customFormat="1" ht="12.75" customHeight="1">
      <c r="B14" s="289"/>
      <c r="C14" s="290"/>
      <c r="D14" s="290"/>
      <c r="E14" s="290"/>
      <c r="F14" s="290"/>
      <c r="G14" s="290"/>
      <c r="H14" s="290"/>
      <c r="I14" s="290"/>
      <c r="J14" s="290"/>
      <c r="K14" s="286"/>
    </row>
    <row r="15" s="1" customFormat="1" ht="15" customHeight="1">
      <c r="B15" s="289"/>
      <c r="C15" s="290"/>
      <c r="D15" s="288" t="s">
        <v>481</v>
      </c>
      <c r="E15" s="288"/>
      <c r="F15" s="288"/>
      <c r="G15" s="288"/>
      <c r="H15" s="288"/>
      <c r="I15" s="288"/>
      <c r="J15" s="288"/>
      <c r="K15" s="286"/>
    </row>
    <row r="16" s="1" customFormat="1" ht="15" customHeight="1">
      <c r="B16" s="289"/>
      <c r="C16" s="290"/>
      <c r="D16" s="288" t="s">
        <v>482</v>
      </c>
      <c r="E16" s="288"/>
      <c r="F16" s="288"/>
      <c r="G16" s="288"/>
      <c r="H16" s="288"/>
      <c r="I16" s="288"/>
      <c r="J16" s="288"/>
      <c r="K16" s="286"/>
    </row>
    <row r="17" s="1" customFormat="1" ht="15" customHeight="1">
      <c r="B17" s="289"/>
      <c r="C17" s="290"/>
      <c r="D17" s="288" t="s">
        <v>483</v>
      </c>
      <c r="E17" s="288"/>
      <c r="F17" s="288"/>
      <c r="G17" s="288"/>
      <c r="H17" s="288"/>
      <c r="I17" s="288"/>
      <c r="J17" s="288"/>
      <c r="K17" s="286"/>
    </row>
    <row r="18" s="1" customFormat="1" ht="15" customHeight="1">
      <c r="B18" s="289"/>
      <c r="C18" s="290"/>
      <c r="D18" s="290"/>
      <c r="E18" s="292" t="s">
        <v>79</v>
      </c>
      <c r="F18" s="288" t="s">
        <v>484</v>
      </c>
      <c r="G18" s="288"/>
      <c r="H18" s="288"/>
      <c r="I18" s="288"/>
      <c r="J18" s="288"/>
      <c r="K18" s="286"/>
    </row>
    <row r="19" s="1" customFormat="1" ht="15" customHeight="1">
      <c r="B19" s="289"/>
      <c r="C19" s="290"/>
      <c r="D19" s="290"/>
      <c r="E19" s="292" t="s">
        <v>485</v>
      </c>
      <c r="F19" s="288" t="s">
        <v>486</v>
      </c>
      <c r="G19" s="288"/>
      <c r="H19" s="288"/>
      <c r="I19" s="288"/>
      <c r="J19" s="288"/>
      <c r="K19" s="286"/>
    </row>
    <row r="20" s="1" customFormat="1" ht="15" customHeight="1">
      <c r="B20" s="289"/>
      <c r="C20" s="290"/>
      <c r="D20" s="290"/>
      <c r="E20" s="292" t="s">
        <v>487</v>
      </c>
      <c r="F20" s="288" t="s">
        <v>488</v>
      </c>
      <c r="G20" s="288"/>
      <c r="H20" s="288"/>
      <c r="I20" s="288"/>
      <c r="J20" s="288"/>
      <c r="K20" s="286"/>
    </row>
    <row r="21" s="1" customFormat="1" ht="15" customHeight="1">
      <c r="B21" s="289"/>
      <c r="C21" s="290"/>
      <c r="D21" s="290"/>
      <c r="E21" s="292" t="s">
        <v>85</v>
      </c>
      <c r="F21" s="288" t="s">
        <v>84</v>
      </c>
      <c r="G21" s="288"/>
      <c r="H21" s="288"/>
      <c r="I21" s="288"/>
      <c r="J21" s="288"/>
      <c r="K21" s="286"/>
    </row>
    <row r="22" s="1" customFormat="1" ht="15" customHeight="1">
      <c r="B22" s="289"/>
      <c r="C22" s="290"/>
      <c r="D22" s="290"/>
      <c r="E22" s="292" t="s">
        <v>489</v>
      </c>
      <c r="F22" s="288" t="s">
        <v>490</v>
      </c>
      <c r="G22" s="288"/>
      <c r="H22" s="288"/>
      <c r="I22" s="288"/>
      <c r="J22" s="288"/>
      <c r="K22" s="286"/>
    </row>
    <row r="23" s="1" customFormat="1" ht="15" customHeight="1">
      <c r="B23" s="289"/>
      <c r="C23" s="290"/>
      <c r="D23" s="290"/>
      <c r="E23" s="292" t="s">
        <v>491</v>
      </c>
      <c r="F23" s="288" t="s">
        <v>492</v>
      </c>
      <c r="G23" s="288"/>
      <c r="H23" s="288"/>
      <c r="I23" s="288"/>
      <c r="J23" s="288"/>
      <c r="K23" s="286"/>
    </row>
    <row r="24" s="1" customFormat="1" ht="12.75" customHeight="1">
      <c r="B24" s="289"/>
      <c r="C24" s="290"/>
      <c r="D24" s="290"/>
      <c r="E24" s="290"/>
      <c r="F24" s="290"/>
      <c r="G24" s="290"/>
      <c r="H24" s="290"/>
      <c r="I24" s="290"/>
      <c r="J24" s="290"/>
      <c r="K24" s="286"/>
    </row>
    <row r="25" s="1" customFormat="1" ht="15" customHeight="1">
      <c r="B25" s="289"/>
      <c r="C25" s="288" t="s">
        <v>493</v>
      </c>
      <c r="D25" s="288"/>
      <c r="E25" s="288"/>
      <c r="F25" s="288"/>
      <c r="G25" s="288"/>
      <c r="H25" s="288"/>
      <c r="I25" s="288"/>
      <c r="J25" s="288"/>
      <c r="K25" s="286"/>
    </row>
    <row r="26" s="1" customFormat="1" ht="15" customHeight="1">
      <c r="B26" s="289"/>
      <c r="C26" s="288" t="s">
        <v>494</v>
      </c>
      <c r="D26" s="288"/>
      <c r="E26" s="288"/>
      <c r="F26" s="288"/>
      <c r="G26" s="288"/>
      <c r="H26" s="288"/>
      <c r="I26" s="288"/>
      <c r="J26" s="288"/>
      <c r="K26" s="286"/>
    </row>
    <row r="27" s="1" customFormat="1" ht="15" customHeight="1">
      <c r="B27" s="289"/>
      <c r="C27" s="288"/>
      <c r="D27" s="288" t="s">
        <v>495</v>
      </c>
      <c r="E27" s="288"/>
      <c r="F27" s="288"/>
      <c r="G27" s="288"/>
      <c r="H27" s="288"/>
      <c r="I27" s="288"/>
      <c r="J27" s="288"/>
      <c r="K27" s="286"/>
    </row>
    <row r="28" s="1" customFormat="1" ht="15" customHeight="1">
      <c r="B28" s="289"/>
      <c r="C28" s="290"/>
      <c r="D28" s="288" t="s">
        <v>496</v>
      </c>
      <c r="E28" s="288"/>
      <c r="F28" s="288"/>
      <c r="G28" s="288"/>
      <c r="H28" s="288"/>
      <c r="I28" s="288"/>
      <c r="J28" s="288"/>
      <c r="K28" s="286"/>
    </row>
    <row r="29" s="1" customFormat="1" ht="12.75" customHeight="1">
      <c r="B29" s="289"/>
      <c r="C29" s="290"/>
      <c r="D29" s="290"/>
      <c r="E29" s="290"/>
      <c r="F29" s="290"/>
      <c r="G29" s="290"/>
      <c r="H29" s="290"/>
      <c r="I29" s="290"/>
      <c r="J29" s="290"/>
      <c r="K29" s="286"/>
    </row>
    <row r="30" s="1" customFormat="1" ht="15" customHeight="1">
      <c r="B30" s="289"/>
      <c r="C30" s="290"/>
      <c r="D30" s="288" t="s">
        <v>497</v>
      </c>
      <c r="E30" s="288"/>
      <c r="F30" s="288"/>
      <c r="G30" s="288"/>
      <c r="H30" s="288"/>
      <c r="I30" s="288"/>
      <c r="J30" s="288"/>
      <c r="K30" s="286"/>
    </row>
    <row r="31" s="1" customFormat="1" ht="15" customHeight="1">
      <c r="B31" s="289"/>
      <c r="C31" s="290"/>
      <c r="D31" s="288" t="s">
        <v>498</v>
      </c>
      <c r="E31" s="288"/>
      <c r="F31" s="288"/>
      <c r="G31" s="288"/>
      <c r="H31" s="288"/>
      <c r="I31" s="288"/>
      <c r="J31" s="288"/>
      <c r="K31" s="286"/>
    </row>
    <row r="32" s="1" customFormat="1" ht="12.75" customHeight="1">
      <c r="B32" s="289"/>
      <c r="C32" s="290"/>
      <c r="D32" s="290"/>
      <c r="E32" s="290"/>
      <c r="F32" s="290"/>
      <c r="G32" s="290"/>
      <c r="H32" s="290"/>
      <c r="I32" s="290"/>
      <c r="J32" s="290"/>
      <c r="K32" s="286"/>
    </row>
    <row r="33" s="1" customFormat="1" ht="15" customHeight="1">
      <c r="B33" s="289"/>
      <c r="C33" s="290"/>
      <c r="D33" s="288" t="s">
        <v>499</v>
      </c>
      <c r="E33" s="288"/>
      <c r="F33" s="288"/>
      <c r="G33" s="288"/>
      <c r="H33" s="288"/>
      <c r="I33" s="288"/>
      <c r="J33" s="288"/>
      <c r="K33" s="286"/>
    </row>
    <row r="34" s="1" customFormat="1" ht="15" customHeight="1">
      <c r="B34" s="289"/>
      <c r="C34" s="290"/>
      <c r="D34" s="288" t="s">
        <v>500</v>
      </c>
      <c r="E34" s="288"/>
      <c r="F34" s="288"/>
      <c r="G34" s="288"/>
      <c r="H34" s="288"/>
      <c r="I34" s="288"/>
      <c r="J34" s="288"/>
      <c r="K34" s="286"/>
    </row>
    <row r="35" s="1" customFormat="1" ht="15" customHeight="1">
      <c r="B35" s="289"/>
      <c r="C35" s="290"/>
      <c r="D35" s="288" t="s">
        <v>501</v>
      </c>
      <c r="E35" s="288"/>
      <c r="F35" s="288"/>
      <c r="G35" s="288"/>
      <c r="H35" s="288"/>
      <c r="I35" s="288"/>
      <c r="J35" s="288"/>
      <c r="K35" s="286"/>
    </row>
    <row r="36" s="1" customFormat="1" ht="15" customHeight="1">
      <c r="B36" s="289"/>
      <c r="C36" s="290"/>
      <c r="D36" s="288"/>
      <c r="E36" s="291" t="s">
        <v>109</v>
      </c>
      <c r="F36" s="288"/>
      <c r="G36" s="288" t="s">
        <v>502</v>
      </c>
      <c r="H36" s="288"/>
      <c r="I36" s="288"/>
      <c r="J36" s="288"/>
      <c r="K36" s="286"/>
    </row>
    <row r="37" s="1" customFormat="1" ht="30.75" customHeight="1">
      <c r="B37" s="289"/>
      <c r="C37" s="290"/>
      <c r="D37" s="288"/>
      <c r="E37" s="291" t="s">
        <v>503</v>
      </c>
      <c r="F37" s="288"/>
      <c r="G37" s="288" t="s">
        <v>504</v>
      </c>
      <c r="H37" s="288"/>
      <c r="I37" s="288"/>
      <c r="J37" s="288"/>
      <c r="K37" s="286"/>
    </row>
    <row r="38" s="1" customFormat="1" ht="15" customHeight="1">
      <c r="B38" s="289"/>
      <c r="C38" s="290"/>
      <c r="D38" s="288"/>
      <c r="E38" s="291" t="s">
        <v>53</v>
      </c>
      <c r="F38" s="288"/>
      <c r="G38" s="288" t="s">
        <v>505</v>
      </c>
      <c r="H38" s="288"/>
      <c r="I38" s="288"/>
      <c r="J38" s="288"/>
      <c r="K38" s="286"/>
    </row>
    <row r="39" s="1" customFormat="1" ht="15" customHeight="1">
      <c r="B39" s="289"/>
      <c r="C39" s="290"/>
      <c r="D39" s="288"/>
      <c r="E39" s="291" t="s">
        <v>54</v>
      </c>
      <c r="F39" s="288"/>
      <c r="G39" s="288" t="s">
        <v>506</v>
      </c>
      <c r="H39" s="288"/>
      <c r="I39" s="288"/>
      <c r="J39" s="288"/>
      <c r="K39" s="286"/>
    </row>
    <row r="40" s="1" customFormat="1" ht="15" customHeight="1">
      <c r="B40" s="289"/>
      <c r="C40" s="290"/>
      <c r="D40" s="288"/>
      <c r="E40" s="291" t="s">
        <v>110</v>
      </c>
      <c r="F40" s="288"/>
      <c r="G40" s="288" t="s">
        <v>507</v>
      </c>
      <c r="H40" s="288"/>
      <c r="I40" s="288"/>
      <c r="J40" s="288"/>
      <c r="K40" s="286"/>
    </row>
    <row r="41" s="1" customFormat="1" ht="15" customHeight="1">
      <c r="B41" s="289"/>
      <c r="C41" s="290"/>
      <c r="D41" s="288"/>
      <c r="E41" s="291" t="s">
        <v>111</v>
      </c>
      <c r="F41" s="288"/>
      <c r="G41" s="288" t="s">
        <v>508</v>
      </c>
      <c r="H41" s="288"/>
      <c r="I41" s="288"/>
      <c r="J41" s="288"/>
      <c r="K41" s="286"/>
    </row>
    <row r="42" s="1" customFormat="1" ht="15" customHeight="1">
      <c r="B42" s="289"/>
      <c r="C42" s="290"/>
      <c r="D42" s="288"/>
      <c r="E42" s="291" t="s">
        <v>509</v>
      </c>
      <c r="F42" s="288"/>
      <c r="G42" s="288" t="s">
        <v>510</v>
      </c>
      <c r="H42" s="288"/>
      <c r="I42" s="288"/>
      <c r="J42" s="288"/>
      <c r="K42" s="286"/>
    </row>
    <row r="43" s="1" customFormat="1" ht="15" customHeight="1">
      <c r="B43" s="289"/>
      <c r="C43" s="290"/>
      <c r="D43" s="288"/>
      <c r="E43" s="291"/>
      <c r="F43" s="288"/>
      <c r="G43" s="288" t="s">
        <v>511</v>
      </c>
      <c r="H43" s="288"/>
      <c r="I43" s="288"/>
      <c r="J43" s="288"/>
      <c r="K43" s="286"/>
    </row>
    <row r="44" s="1" customFormat="1" ht="15" customHeight="1">
      <c r="B44" s="289"/>
      <c r="C44" s="290"/>
      <c r="D44" s="288"/>
      <c r="E44" s="291" t="s">
        <v>512</v>
      </c>
      <c r="F44" s="288"/>
      <c r="G44" s="288" t="s">
        <v>513</v>
      </c>
      <c r="H44" s="288"/>
      <c r="I44" s="288"/>
      <c r="J44" s="288"/>
      <c r="K44" s="286"/>
    </row>
    <row r="45" s="1" customFormat="1" ht="15" customHeight="1">
      <c r="B45" s="289"/>
      <c r="C45" s="290"/>
      <c r="D45" s="288"/>
      <c r="E45" s="291" t="s">
        <v>113</v>
      </c>
      <c r="F45" s="288"/>
      <c r="G45" s="288" t="s">
        <v>514</v>
      </c>
      <c r="H45" s="288"/>
      <c r="I45" s="288"/>
      <c r="J45" s="288"/>
      <c r="K45" s="286"/>
    </row>
    <row r="46" s="1" customFormat="1" ht="12.75" customHeight="1">
      <c r="B46" s="289"/>
      <c r="C46" s="290"/>
      <c r="D46" s="288"/>
      <c r="E46" s="288"/>
      <c r="F46" s="288"/>
      <c r="G46" s="288"/>
      <c r="H46" s="288"/>
      <c r="I46" s="288"/>
      <c r="J46" s="288"/>
      <c r="K46" s="286"/>
    </row>
    <row r="47" s="1" customFormat="1" ht="15" customHeight="1">
      <c r="B47" s="289"/>
      <c r="C47" s="290"/>
      <c r="D47" s="288" t="s">
        <v>515</v>
      </c>
      <c r="E47" s="288"/>
      <c r="F47" s="288"/>
      <c r="G47" s="288"/>
      <c r="H47" s="288"/>
      <c r="I47" s="288"/>
      <c r="J47" s="288"/>
      <c r="K47" s="286"/>
    </row>
    <row r="48" s="1" customFormat="1" ht="15" customHeight="1">
      <c r="B48" s="289"/>
      <c r="C48" s="290"/>
      <c r="D48" s="290"/>
      <c r="E48" s="288" t="s">
        <v>516</v>
      </c>
      <c r="F48" s="288"/>
      <c r="G48" s="288"/>
      <c r="H48" s="288"/>
      <c r="I48" s="288"/>
      <c r="J48" s="288"/>
      <c r="K48" s="286"/>
    </row>
    <row r="49" s="1" customFormat="1" ht="15" customHeight="1">
      <c r="B49" s="289"/>
      <c r="C49" s="290"/>
      <c r="D49" s="290"/>
      <c r="E49" s="288" t="s">
        <v>517</v>
      </c>
      <c r="F49" s="288"/>
      <c r="G49" s="288"/>
      <c r="H49" s="288"/>
      <c r="I49" s="288"/>
      <c r="J49" s="288"/>
      <c r="K49" s="286"/>
    </row>
    <row r="50" s="1" customFormat="1" ht="15" customHeight="1">
      <c r="B50" s="289"/>
      <c r="C50" s="290"/>
      <c r="D50" s="290"/>
      <c r="E50" s="288" t="s">
        <v>518</v>
      </c>
      <c r="F50" s="288"/>
      <c r="G50" s="288"/>
      <c r="H50" s="288"/>
      <c r="I50" s="288"/>
      <c r="J50" s="288"/>
      <c r="K50" s="286"/>
    </row>
    <row r="51" s="1" customFormat="1" ht="15" customHeight="1">
      <c r="B51" s="289"/>
      <c r="C51" s="290"/>
      <c r="D51" s="288" t="s">
        <v>519</v>
      </c>
      <c r="E51" s="288"/>
      <c r="F51" s="288"/>
      <c r="G51" s="288"/>
      <c r="H51" s="288"/>
      <c r="I51" s="288"/>
      <c r="J51" s="288"/>
      <c r="K51" s="286"/>
    </row>
    <row r="52" s="1" customFormat="1" ht="25.5" customHeight="1">
      <c r="B52" s="284"/>
      <c r="C52" s="285" t="s">
        <v>520</v>
      </c>
      <c r="D52" s="285"/>
      <c r="E52" s="285"/>
      <c r="F52" s="285"/>
      <c r="G52" s="285"/>
      <c r="H52" s="285"/>
      <c r="I52" s="285"/>
      <c r="J52" s="285"/>
      <c r="K52" s="286"/>
    </row>
    <row r="53" s="1" customFormat="1" ht="5.25" customHeight="1">
      <c r="B53" s="284"/>
      <c r="C53" s="287"/>
      <c r="D53" s="287"/>
      <c r="E53" s="287"/>
      <c r="F53" s="287"/>
      <c r="G53" s="287"/>
      <c r="H53" s="287"/>
      <c r="I53" s="287"/>
      <c r="J53" s="287"/>
      <c r="K53" s="286"/>
    </row>
    <row r="54" s="1" customFormat="1" ht="15" customHeight="1">
      <c r="B54" s="284"/>
      <c r="C54" s="288" t="s">
        <v>521</v>
      </c>
      <c r="D54" s="288"/>
      <c r="E54" s="288"/>
      <c r="F54" s="288"/>
      <c r="G54" s="288"/>
      <c r="H54" s="288"/>
      <c r="I54" s="288"/>
      <c r="J54" s="288"/>
      <c r="K54" s="286"/>
    </row>
    <row r="55" s="1" customFormat="1" ht="15" customHeight="1">
      <c r="B55" s="284"/>
      <c r="C55" s="288" t="s">
        <v>522</v>
      </c>
      <c r="D55" s="288"/>
      <c r="E55" s="288"/>
      <c r="F55" s="288"/>
      <c r="G55" s="288"/>
      <c r="H55" s="288"/>
      <c r="I55" s="288"/>
      <c r="J55" s="288"/>
      <c r="K55" s="286"/>
    </row>
    <row r="56" s="1" customFormat="1" ht="12.75" customHeight="1">
      <c r="B56" s="284"/>
      <c r="C56" s="288"/>
      <c r="D56" s="288"/>
      <c r="E56" s="288"/>
      <c r="F56" s="288"/>
      <c r="G56" s="288"/>
      <c r="H56" s="288"/>
      <c r="I56" s="288"/>
      <c r="J56" s="288"/>
      <c r="K56" s="286"/>
    </row>
    <row r="57" s="1" customFormat="1" ht="15" customHeight="1">
      <c r="B57" s="284"/>
      <c r="C57" s="288" t="s">
        <v>523</v>
      </c>
      <c r="D57" s="288"/>
      <c r="E57" s="288"/>
      <c r="F57" s="288"/>
      <c r="G57" s="288"/>
      <c r="H57" s="288"/>
      <c r="I57" s="288"/>
      <c r="J57" s="288"/>
      <c r="K57" s="286"/>
    </row>
    <row r="58" s="1" customFormat="1" ht="15" customHeight="1">
      <c r="B58" s="284"/>
      <c r="C58" s="290"/>
      <c r="D58" s="288" t="s">
        <v>524</v>
      </c>
      <c r="E58" s="288"/>
      <c r="F58" s="288"/>
      <c r="G58" s="288"/>
      <c r="H58" s="288"/>
      <c r="I58" s="288"/>
      <c r="J58" s="288"/>
      <c r="K58" s="286"/>
    </row>
    <row r="59" s="1" customFormat="1" ht="15" customHeight="1">
      <c r="B59" s="284"/>
      <c r="C59" s="290"/>
      <c r="D59" s="288" t="s">
        <v>525</v>
      </c>
      <c r="E59" s="288"/>
      <c r="F59" s="288"/>
      <c r="G59" s="288"/>
      <c r="H59" s="288"/>
      <c r="I59" s="288"/>
      <c r="J59" s="288"/>
      <c r="K59" s="286"/>
    </row>
    <row r="60" s="1" customFormat="1" ht="15" customHeight="1">
      <c r="B60" s="284"/>
      <c r="C60" s="290"/>
      <c r="D60" s="288" t="s">
        <v>526</v>
      </c>
      <c r="E60" s="288"/>
      <c r="F60" s="288"/>
      <c r="G60" s="288"/>
      <c r="H60" s="288"/>
      <c r="I60" s="288"/>
      <c r="J60" s="288"/>
      <c r="K60" s="286"/>
    </row>
    <row r="61" s="1" customFormat="1" ht="15" customHeight="1">
      <c r="B61" s="284"/>
      <c r="C61" s="290"/>
      <c r="D61" s="288" t="s">
        <v>527</v>
      </c>
      <c r="E61" s="288"/>
      <c r="F61" s="288"/>
      <c r="G61" s="288"/>
      <c r="H61" s="288"/>
      <c r="I61" s="288"/>
      <c r="J61" s="288"/>
      <c r="K61" s="286"/>
    </row>
    <row r="62" s="1" customFormat="1" ht="15" customHeight="1">
      <c r="B62" s="284"/>
      <c r="C62" s="290"/>
      <c r="D62" s="293" t="s">
        <v>528</v>
      </c>
      <c r="E62" s="293"/>
      <c r="F62" s="293"/>
      <c r="G62" s="293"/>
      <c r="H62" s="293"/>
      <c r="I62" s="293"/>
      <c r="J62" s="293"/>
      <c r="K62" s="286"/>
    </row>
    <row r="63" s="1" customFormat="1" ht="15" customHeight="1">
      <c r="B63" s="284"/>
      <c r="C63" s="290"/>
      <c r="D63" s="288" t="s">
        <v>529</v>
      </c>
      <c r="E63" s="288"/>
      <c r="F63" s="288"/>
      <c r="G63" s="288"/>
      <c r="H63" s="288"/>
      <c r="I63" s="288"/>
      <c r="J63" s="288"/>
      <c r="K63" s="286"/>
    </row>
    <row r="64" s="1" customFormat="1" ht="12.75" customHeight="1">
      <c r="B64" s="284"/>
      <c r="C64" s="290"/>
      <c r="D64" s="290"/>
      <c r="E64" s="294"/>
      <c r="F64" s="290"/>
      <c r="G64" s="290"/>
      <c r="H64" s="290"/>
      <c r="I64" s="290"/>
      <c r="J64" s="290"/>
      <c r="K64" s="286"/>
    </row>
    <row r="65" s="1" customFormat="1" ht="15" customHeight="1">
      <c r="B65" s="284"/>
      <c r="C65" s="290"/>
      <c r="D65" s="288" t="s">
        <v>530</v>
      </c>
      <c r="E65" s="288"/>
      <c r="F65" s="288"/>
      <c r="G65" s="288"/>
      <c r="H65" s="288"/>
      <c r="I65" s="288"/>
      <c r="J65" s="288"/>
      <c r="K65" s="286"/>
    </row>
    <row r="66" s="1" customFormat="1" ht="15" customHeight="1">
      <c r="B66" s="284"/>
      <c r="C66" s="290"/>
      <c r="D66" s="293" t="s">
        <v>531</v>
      </c>
      <c r="E66" s="293"/>
      <c r="F66" s="293"/>
      <c r="G66" s="293"/>
      <c r="H66" s="293"/>
      <c r="I66" s="293"/>
      <c r="J66" s="293"/>
      <c r="K66" s="286"/>
    </row>
    <row r="67" s="1" customFormat="1" ht="15" customHeight="1">
      <c r="B67" s="284"/>
      <c r="C67" s="290"/>
      <c r="D67" s="288" t="s">
        <v>532</v>
      </c>
      <c r="E67" s="288"/>
      <c r="F67" s="288"/>
      <c r="G67" s="288"/>
      <c r="H67" s="288"/>
      <c r="I67" s="288"/>
      <c r="J67" s="288"/>
      <c r="K67" s="286"/>
    </row>
    <row r="68" s="1" customFormat="1" ht="15" customHeight="1">
      <c r="B68" s="284"/>
      <c r="C68" s="290"/>
      <c r="D68" s="288" t="s">
        <v>533</v>
      </c>
      <c r="E68" s="288"/>
      <c r="F68" s="288"/>
      <c r="G68" s="288"/>
      <c r="H68" s="288"/>
      <c r="I68" s="288"/>
      <c r="J68" s="288"/>
      <c r="K68" s="286"/>
    </row>
    <row r="69" s="1" customFormat="1" ht="15" customHeight="1">
      <c r="B69" s="284"/>
      <c r="C69" s="290"/>
      <c r="D69" s="288" t="s">
        <v>534</v>
      </c>
      <c r="E69" s="288"/>
      <c r="F69" s="288"/>
      <c r="G69" s="288"/>
      <c r="H69" s="288"/>
      <c r="I69" s="288"/>
      <c r="J69" s="288"/>
      <c r="K69" s="286"/>
    </row>
    <row r="70" s="1" customFormat="1" ht="15" customHeight="1">
      <c r="B70" s="284"/>
      <c r="C70" s="290"/>
      <c r="D70" s="288" t="s">
        <v>535</v>
      </c>
      <c r="E70" s="288"/>
      <c r="F70" s="288"/>
      <c r="G70" s="288"/>
      <c r="H70" s="288"/>
      <c r="I70" s="288"/>
      <c r="J70" s="288"/>
      <c r="K70" s="286"/>
    </row>
    <row r="71" s="1" customFormat="1" ht="12.75" customHeight="1">
      <c r="B71" s="295"/>
      <c r="C71" s="296"/>
      <c r="D71" s="296"/>
      <c r="E71" s="296"/>
      <c r="F71" s="296"/>
      <c r="G71" s="296"/>
      <c r="H71" s="296"/>
      <c r="I71" s="296"/>
      <c r="J71" s="296"/>
      <c r="K71" s="297"/>
    </row>
    <row r="72" s="1" customFormat="1" ht="18.75" customHeight="1">
      <c r="B72" s="298"/>
      <c r="C72" s="298"/>
      <c r="D72" s="298"/>
      <c r="E72" s="298"/>
      <c r="F72" s="298"/>
      <c r="G72" s="298"/>
      <c r="H72" s="298"/>
      <c r="I72" s="298"/>
      <c r="J72" s="298"/>
      <c r="K72" s="299"/>
    </row>
    <row r="73" s="1" customFormat="1" ht="18.75" customHeight="1">
      <c r="B73" s="299"/>
      <c r="C73" s="299"/>
      <c r="D73" s="299"/>
      <c r="E73" s="299"/>
      <c r="F73" s="299"/>
      <c r="G73" s="299"/>
      <c r="H73" s="299"/>
      <c r="I73" s="299"/>
      <c r="J73" s="299"/>
      <c r="K73" s="299"/>
    </row>
    <row r="74" s="1" customFormat="1" ht="7.5" customHeight="1">
      <c r="B74" s="300"/>
      <c r="C74" s="301"/>
      <c r="D74" s="301"/>
      <c r="E74" s="301"/>
      <c r="F74" s="301"/>
      <c r="G74" s="301"/>
      <c r="H74" s="301"/>
      <c r="I74" s="301"/>
      <c r="J74" s="301"/>
      <c r="K74" s="302"/>
    </row>
    <row r="75" s="1" customFormat="1" ht="45" customHeight="1">
      <c r="B75" s="303"/>
      <c r="C75" s="304" t="s">
        <v>536</v>
      </c>
      <c r="D75" s="304"/>
      <c r="E75" s="304"/>
      <c r="F75" s="304"/>
      <c r="G75" s="304"/>
      <c r="H75" s="304"/>
      <c r="I75" s="304"/>
      <c r="J75" s="304"/>
      <c r="K75" s="305"/>
    </row>
    <row r="76" s="1" customFormat="1" ht="17.25" customHeight="1">
      <c r="B76" s="303"/>
      <c r="C76" s="306" t="s">
        <v>537</v>
      </c>
      <c r="D76" s="306"/>
      <c r="E76" s="306"/>
      <c r="F76" s="306" t="s">
        <v>538</v>
      </c>
      <c r="G76" s="307"/>
      <c r="H76" s="306" t="s">
        <v>54</v>
      </c>
      <c r="I76" s="306" t="s">
        <v>57</v>
      </c>
      <c r="J76" s="306" t="s">
        <v>539</v>
      </c>
      <c r="K76" s="305"/>
    </row>
    <row r="77" s="1" customFormat="1" ht="17.25" customHeight="1">
      <c r="B77" s="303"/>
      <c r="C77" s="308" t="s">
        <v>540</v>
      </c>
      <c r="D77" s="308"/>
      <c r="E77" s="308"/>
      <c r="F77" s="309" t="s">
        <v>541</v>
      </c>
      <c r="G77" s="310"/>
      <c r="H77" s="308"/>
      <c r="I77" s="308"/>
      <c r="J77" s="308" t="s">
        <v>542</v>
      </c>
      <c r="K77" s="305"/>
    </row>
    <row r="78" s="1" customFormat="1" ht="5.25" customHeight="1">
      <c r="B78" s="303"/>
      <c r="C78" s="311"/>
      <c r="D78" s="311"/>
      <c r="E78" s="311"/>
      <c r="F78" s="311"/>
      <c r="G78" s="312"/>
      <c r="H78" s="311"/>
      <c r="I78" s="311"/>
      <c r="J78" s="311"/>
      <c r="K78" s="305"/>
    </row>
    <row r="79" s="1" customFormat="1" ht="15" customHeight="1">
      <c r="B79" s="303"/>
      <c r="C79" s="291" t="s">
        <v>53</v>
      </c>
      <c r="D79" s="313"/>
      <c r="E79" s="313"/>
      <c r="F79" s="314" t="s">
        <v>543</v>
      </c>
      <c r="G79" s="315"/>
      <c r="H79" s="291" t="s">
        <v>544</v>
      </c>
      <c r="I79" s="291" t="s">
        <v>545</v>
      </c>
      <c r="J79" s="291">
        <v>20</v>
      </c>
      <c r="K79" s="305"/>
    </row>
    <row r="80" s="1" customFormat="1" ht="15" customHeight="1">
      <c r="B80" s="303"/>
      <c r="C80" s="291" t="s">
        <v>546</v>
      </c>
      <c r="D80" s="291"/>
      <c r="E80" s="291"/>
      <c r="F80" s="314" t="s">
        <v>543</v>
      </c>
      <c r="G80" s="315"/>
      <c r="H80" s="291" t="s">
        <v>547</v>
      </c>
      <c r="I80" s="291" t="s">
        <v>545</v>
      </c>
      <c r="J80" s="291">
        <v>120</v>
      </c>
      <c r="K80" s="305"/>
    </row>
    <row r="81" s="1" customFormat="1" ht="15" customHeight="1">
      <c r="B81" s="316"/>
      <c r="C81" s="291" t="s">
        <v>548</v>
      </c>
      <c r="D81" s="291"/>
      <c r="E81" s="291"/>
      <c r="F81" s="314" t="s">
        <v>549</v>
      </c>
      <c r="G81" s="315"/>
      <c r="H81" s="291" t="s">
        <v>550</v>
      </c>
      <c r="I81" s="291" t="s">
        <v>545</v>
      </c>
      <c r="J81" s="291">
        <v>50</v>
      </c>
      <c r="K81" s="305"/>
    </row>
    <row r="82" s="1" customFormat="1" ht="15" customHeight="1">
      <c r="B82" s="316"/>
      <c r="C82" s="291" t="s">
        <v>551</v>
      </c>
      <c r="D82" s="291"/>
      <c r="E82" s="291"/>
      <c r="F82" s="314" t="s">
        <v>543</v>
      </c>
      <c r="G82" s="315"/>
      <c r="H82" s="291" t="s">
        <v>552</v>
      </c>
      <c r="I82" s="291" t="s">
        <v>553</v>
      </c>
      <c r="J82" s="291"/>
      <c r="K82" s="305"/>
    </row>
    <row r="83" s="1" customFormat="1" ht="15" customHeight="1">
      <c r="B83" s="316"/>
      <c r="C83" s="317" t="s">
        <v>554</v>
      </c>
      <c r="D83" s="317"/>
      <c r="E83" s="317"/>
      <c r="F83" s="318" t="s">
        <v>549</v>
      </c>
      <c r="G83" s="317"/>
      <c r="H83" s="317" t="s">
        <v>555</v>
      </c>
      <c r="I83" s="317" t="s">
        <v>545</v>
      </c>
      <c r="J83" s="317">
        <v>15</v>
      </c>
      <c r="K83" s="305"/>
    </row>
    <row r="84" s="1" customFormat="1" ht="15" customHeight="1">
      <c r="B84" s="316"/>
      <c r="C84" s="317" t="s">
        <v>556</v>
      </c>
      <c r="D84" s="317"/>
      <c r="E84" s="317"/>
      <c r="F84" s="318" t="s">
        <v>549</v>
      </c>
      <c r="G84" s="317"/>
      <c r="H84" s="317" t="s">
        <v>557</v>
      </c>
      <c r="I84" s="317" t="s">
        <v>545</v>
      </c>
      <c r="J84" s="317">
        <v>15</v>
      </c>
      <c r="K84" s="305"/>
    </row>
    <row r="85" s="1" customFormat="1" ht="15" customHeight="1">
      <c r="B85" s="316"/>
      <c r="C85" s="317" t="s">
        <v>558</v>
      </c>
      <c r="D85" s="317"/>
      <c r="E85" s="317"/>
      <c r="F85" s="318" t="s">
        <v>549</v>
      </c>
      <c r="G85" s="317"/>
      <c r="H85" s="317" t="s">
        <v>559</v>
      </c>
      <c r="I85" s="317" t="s">
        <v>545</v>
      </c>
      <c r="J85" s="317">
        <v>20</v>
      </c>
      <c r="K85" s="305"/>
    </row>
    <row r="86" s="1" customFormat="1" ht="15" customHeight="1">
      <c r="B86" s="316"/>
      <c r="C86" s="317" t="s">
        <v>560</v>
      </c>
      <c r="D86" s="317"/>
      <c r="E86" s="317"/>
      <c r="F86" s="318" t="s">
        <v>549</v>
      </c>
      <c r="G86" s="317"/>
      <c r="H86" s="317" t="s">
        <v>561</v>
      </c>
      <c r="I86" s="317" t="s">
        <v>545</v>
      </c>
      <c r="J86" s="317">
        <v>20</v>
      </c>
      <c r="K86" s="305"/>
    </row>
    <row r="87" s="1" customFormat="1" ht="15" customHeight="1">
      <c r="B87" s="316"/>
      <c r="C87" s="291" t="s">
        <v>562</v>
      </c>
      <c r="D87" s="291"/>
      <c r="E87" s="291"/>
      <c r="F87" s="314" t="s">
        <v>549</v>
      </c>
      <c r="G87" s="315"/>
      <c r="H87" s="291" t="s">
        <v>563</v>
      </c>
      <c r="I87" s="291" t="s">
        <v>545</v>
      </c>
      <c r="J87" s="291">
        <v>50</v>
      </c>
      <c r="K87" s="305"/>
    </row>
    <row r="88" s="1" customFormat="1" ht="15" customHeight="1">
      <c r="B88" s="316"/>
      <c r="C88" s="291" t="s">
        <v>564</v>
      </c>
      <c r="D88" s="291"/>
      <c r="E88" s="291"/>
      <c r="F88" s="314" t="s">
        <v>549</v>
      </c>
      <c r="G88" s="315"/>
      <c r="H88" s="291" t="s">
        <v>565</v>
      </c>
      <c r="I88" s="291" t="s">
        <v>545</v>
      </c>
      <c r="J88" s="291">
        <v>20</v>
      </c>
      <c r="K88" s="305"/>
    </row>
    <row r="89" s="1" customFormat="1" ht="15" customHeight="1">
      <c r="B89" s="316"/>
      <c r="C89" s="291" t="s">
        <v>566</v>
      </c>
      <c r="D89" s="291"/>
      <c r="E89" s="291"/>
      <c r="F89" s="314" t="s">
        <v>549</v>
      </c>
      <c r="G89" s="315"/>
      <c r="H89" s="291" t="s">
        <v>567</v>
      </c>
      <c r="I89" s="291" t="s">
        <v>545</v>
      </c>
      <c r="J89" s="291">
        <v>20</v>
      </c>
      <c r="K89" s="305"/>
    </row>
    <row r="90" s="1" customFormat="1" ht="15" customHeight="1">
      <c r="B90" s="316"/>
      <c r="C90" s="291" t="s">
        <v>568</v>
      </c>
      <c r="D90" s="291"/>
      <c r="E90" s="291"/>
      <c r="F90" s="314" t="s">
        <v>549</v>
      </c>
      <c r="G90" s="315"/>
      <c r="H90" s="291" t="s">
        <v>569</v>
      </c>
      <c r="I90" s="291" t="s">
        <v>545</v>
      </c>
      <c r="J90" s="291">
        <v>50</v>
      </c>
      <c r="K90" s="305"/>
    </row>
    <row r="91" s="1" customFormat="1" ht="15" customHeight="1">
      <c r="B91" s="316"/>
      <c r="C91" s="291" t="s">
        <v>570</v>
      </c>
      <c r="D91" s="291"/>
      <c r="E91" s="291"/>
      <c r="F91" s="314" t="s">
        <v>549</v>
      </c>
      <c r="G91" s="315"/>
      <c r="H91" s="291" t="s">
        <v>570</v>
      </c>
      <c r="I91" s="291" t="s">
        <v>545</v>
      </c>
      <c r="J91" s="291">
        <v>50</v>
      </c>
      <c r="K91" s="305"/>
    </row>
    <row r="92" s="1" customFormat="1" ht="15" customHeight="1">
      <c r="B92" s="316"/>
      <c r="C92" s="291" t="s">
        <v>571</v>
      </c>
      <c r="D92" s="291"/>
      <c r="E92" s="291"/>
      <c r="F92" s="314" t="s">
        <v>549</v>
      </c>
      <c r="G92" s="315"/>
      <c r="H92" s="291" t="s">
        <v>572</v>
      </c>
      <c r="I92" s="291" t="s">
        <v>545</v>
      </c>
      <c r="J92" s="291">
        <v>255</v>
      </c>
      <c r="K92" s="305"/>
    </row>
    <row r="93" s="1" customFormat="1" ht="15" customHeight="1">
      <c r="B93" s="316"/>
      <c r="C93" s="291" t="s">
        <v>573</v>
      </c>
      <c r="D93" s="291"/>
      <c r="E93" s="291"/>
      <c r="F93" s="314" t="s">
        <v>543</v>
      </c>
      <c r="G93" s="315"/>
      <c r="H93" s="291" t="s">
        <v>574</v>
      </c>
      <c r="I93" s="291" t="s">
        <v>575</v>
      </c>
      <c r="J93" s="291"/>
      <c r="K93" s="305"/>
    </row>
    <row r="94" s="1" customFormat="1" ht="15" customHeight="1">
      <c r="B94" s="316"/>
      <c r="C94" s="291" t="s">
        <v>576</v>
      </c>
      <c r="D94" s="291"/>
      <c r="E94" s="291"/>
      <c r="F94" s="314" t="s">
        <v>543</v>
      </c>
      <c r="G94" s="315"/>
      <c r="H94" s="291" t="s">
        <v>577</v>
      </c>
      <c r="I94" s="291" t="s">
        <v>578</v>
      </c>
      <c r="J94" s="291"/>
      <c r="K94" s="305"/>
    </row>
    <row r="95" s="1" customFormat="1" ht="15" customHeight="1">
      <c r="B95" s="316"/>
      <c r="C95" s="291" t="s">
        <v>579</v>
      </c>
      <c r="D95" s="291"/>
      <c r="E95" s="291"/>
      <c r="F95" s="314" t="s">
        <v>543</v>
      </c>
      <c r="G95" s="315"/>
      <c r="H95" s="291" t="s">
        <v>579</v>
      </c>
      <c r="I95" s="291" t="s">
        <v>578</v>
      </c>
      <c r="J95" s="291"/>
      <c r="K95" s="305"/>
    </row>
    <row r="96" s="1" customFormat="1" ht="15" customHeight="1">
      <c r="B96" s="316"/>
      <c r="C96" s="291" t="s">
        <v>38</v>
      </c>
      <c r="D96" s="291"/>
      <c r="E96" s="291"/>
      <c r="F96" s="314" t="s">
        <v>543</v>
      </c>
      <c r="G96" s="315"/>
      <c r="H96" s="291" t="s">
        <v>580</v>
      </c>
      <c r="I96" s="291" t="s">
        <v>578</v>
      </c>
      <c r="J96" s="291"/>
      <c r="K96" s="305"/>
    </row>
    <row r="97" s="1" customFormat="1" ht="15" customHeight="1">
      <c r="B97" s="316"/>
      <c r="C97" s="291" t="s">
        <v>48</v>
      </c>
      <c r="D97" s="291"/>
      <c r="E97" s="291"/>
      <c r="F97" s="314" t="s">
        <v>543</v>
      </c>
      <c r="G97" s="315"/>
      <c r="H97" s="291" t="s">
        <v>581</v>
      </c>
      <c r="I97" s="291" t="s">
        <v>578</v>
      </c>
      <c r="J97" s="291"/>
      <c r="K97" s="305"/>
    </row>
    <row r="98" s="1" customFormat="1" ht="15" customHeight="1">
      <c r="B98" s="319"/>
      <c r="C98" s="320"/>
      <c r="D98" s="320"/>
      <c r="E98" s="320"/>
      <c r="F98" s="320"/>
      <c r="G98" s="320"/>
      <c r="H98" s="320"/>
      <c r="I98" s="320"/>
      <c r="J98" s="320"/>
      <c r="K98" s="321"/>
    </row>
    <row r="99" s="1" customFormat="1" ht="18.7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2"/>
    </row>
    <row r="100" s="1" customFormat="1" ht="18.75" customHeight="1"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</row>
    <row r="101" s="1" customFormat="1" ht="7.5" customHeight="1">
      <c r="B101" s="300"/>
      <c r="C101" s="301"/>
      <c r="D101" s="301"/>
      <c r="E101" s="301"/>
      <c r="F101" s="301"/>
      <c r="G101" s="301"/>
      <c r="H101" s="301"/>
      <c r="I101" s="301"/>
      <c r="J101" s="301"/>
      <c r="K101" s="302"/>
    </row>
    <row r="102" s="1" customFormat="1" ht="45" customHeight="1">
      <c r="B102" s="303"/>
      <c r="C102" s="304" t="s">
        <v>582</v>
      </c>
      <c r="D102" s="304"/>
      <c r="E102" s="304"/>
      <c r="F102" s="304"/>
      <c r="G102" s="304"/>
      <c r="H102" s="304"/>
      <c r="I102" s="304"/>
      <c r="J102" s="304"/>
      <c r="K102" s="305"/>
    </row>
    <row r="103" s="1" customFormat="1" ht="17.25" customHeight="1">
      <c r="B103" s="303"/>
      <c r="C103" s="306" t="s">
        <v>537</v>
      </c>
      <c r="D103" s="306"/>
      <c r="E103" s="306"/>
      <c r="F103" s="306" t="s">
        <v>538</v>
      </c>
      <c r="G103" s="307"/>
      <c r="H103" s="306" t="s">
        <v>54</v>
      </c>
      <c r="I103" s="306" t="s">
        <v>57</v>
      </c>
      <c r="J103" s="306" t="s">
        <v>539</v>
      </c>
      <c r="K103" s="305"/>
    </row>
    <row r="104" s="1" customFormat="1" ht="17.25" customHeight="1">
      <c r="B104" s="303"/>
      <c r="C104" s="308" t="s">
        <v>540</v>
      </c>
      <c r="D104" s="308"/>
      <c r="E104" s="308"/>
      <c r="F104" s="309" t="s">
        <v>541</v>
      </c>
      <c r="G104" s="310"/>
      <c r="H104" s="308"/>
      <c r="I104" s="308"/>
      <c r="J104" s="308" t="s">
        <v>542</v>
      </c>
      <c r="K104" s="305"/>
    </row>
    <row r="105" s="1" customFormat="1" ht="5.25" customHeight="1">
      <c r="B105" s="303"/>
      <c r="C105" s="306"/>
      <c r="D105" s="306"/>
      <c r="E105" s="306"/>
      <c r="F105" s="306"/>
      <c r="G105" s="324"/>
      <c r="H105" s="306"/>
      <c r="I105" s="306"/>
      <c r="J105" s="306"/>
      <c r="K105" s="305"/>
    </row>
    <row r="106" s="1" customFormat="1" ht="15" customHeight="1">
      <c r="B106" s="303"/>
      <c r="C106" s="291" t="s">
        <v>53</v>
      </c>
      <c r="D106" s="313"/>
      <c r="E106" s="313"/>
      <c r="F106" s="314" t="s">
        <v>543</v>
      </c>
      <c r="G106" s="291"/>
      <c r="H106" s="291" t="s">
        <v>583</v>
      </c>
      <c r="I106" s="291" t="s">
        <v>545</v>
      </c>
      <c r="J106" s="291">
        <v>20</v>
      </c>
      <c r="K106" s="305"/>
    </row>
    <row r="107" s="1" customFormat="1" ht="15" customHeight="1">
      <c r="B107" s="303"/>
      <c r="C107" s="291" t="s">
        <v>546</v>
      </c>
      <c r="D107" s="291"/>
      <c r="E107" s="291"/>
      <c r="F107" s="314" t="s">
        <v>543</v>
      </c>
      <c r="G107" s="291"/>
      <c r="H107" s="291" t="s">
        <v>583</v>
      </c>
      <c r="I107" s="291" t="s">
        <v>545</v>
      </c>
      <c r="J107" s="291">
        <v>120</v>
      </c>
      <c r="K107" s="305"/>
    </row>
    <row r="108" s="1" customFormat="1" ht="15" customHeight="1">
      <c r="B108" s="316"/>
      <c r="C108" s="291" t="s">
        <v>548</v>
      </c>
      <c r="D108" s="291"/>
      <c r="E108" s="291"/>
      <c r="F108" s="314" t="s">
        <v>549</v>
      </c>
      <c r="G108" s="291"/>
      <c r="H108" s="291" t="s">
        <v>583</v>
      </c>
      <c r="I108" s="291" t="s">
        <v>545</v>
      </c>
      <c r="J108" s="291">
        <v>50</v>
      </c>
      <c r="K108" s="305"/>
    </row>
    <row r="109" s="1" customFormat="1" ht="15" customHeight="1">
      <c r="B109" s="316"/>
      <c r="C109" s="291" t="s">
        <v>551</v>
      </c>
      <c r="D109" s="291"/>
      <c r="E109" s="291"/>
      <c r="F109" s="314" t="s">
        <v>543</v>
      </c>
      <c r="G109" s="291"/>
      <c r="H109" s="291" t="s">
        <v>583</v>
      </c>
      <c r="I109" s="291" t="s">
        <v>553</v>
      </c>
      <c r="J109" s="291"/>
      <c r="K109" s="305"/>
    </row>
    <row r="110" s="1" customFormat="1" ht="15" customHeight="1">
      <c r="B110" s="316"/>
      <c r="C110" s="291" t="s">
        <v>562</v>
      </c>
      <c r="D110" s="291"/>
      <c r="E110" s="291"/>
      <c r="F110" s="314" t="s">
        <v>549</v>
      </c>
      <c r="G110" s="291"/>
      <c r="H110" s="291" t="s">
        <v>583</v>
      </c>
      <c r="I110" s="291" t="s">
        <v>545</v>
      </c>
      <c r="J110" s="291">
        <v>50</v>
      </c>
      <c r="K110" s="305"/>
    </row>
    <row r="111" s="1" customFormat="1" ht="15" customHeight="1">
      <c r="B111" s="316"/>
      <c r="C111" s="291" t="s">
        <v>570</v>
      </c>
      <c r="D111" s="291"/>
      <c r="E111" s="291"/>
      <c r="F111" s="314" t="s">
        <v>549</v>
      </c>
      <c r="G111" s="291"/>
      <c r="H111" s="291" t="s">
        <v>583</v>
      </c>
      <c r="I111" s="291" t="s">
        <v>545</v>
      </c>
      <c r="J111" s="291">
        <v>50</v>
      </c>
      <c r="K111" s="305"/>
    </row>
    <row r="112" s="1" customFormat="1" ht="15" customHeight="1">
      <c r="B112" s="316"/>
      <c r="C112" s="291" t="s">
        <v>568</v>
      </c>
      <c r="D112" s="291"/>
      <c r="E112" s="291"/>
      <c r="F112" s="314" t="s">
        <v>549</v>
      </c>
      <c r="G112" s="291"/>
      <c r="H112" s="291" t="s">
        <v>583</v>
      </c>
      <c r="I112" s="291" t="s">
        <v>545</v>
      </c>
      <c r="J112" s="291">
        <v>50</v>
      </c>
      <c r="K112" s="305"/>
    </row>
    <row r="113" s="1" customFormat="1" ht="15" customHeight="1">
      <c r="B113" s="316"/>
      <c r="C113" s="291" t="s">
        <v>53</v>
      </c>
      <c r="D113" s="291"/>
      <c r="E113" s="291"/>
      <c r="F113" s="314" t="s">
        <v>543</v>
      </c>
      <c r="G113" s="291"/>
      <c r="H113" s="291" t="s">
        <v>584</v>
      </c>
      <c r="I113" s="291" t="s">
        <v>545</v>
      </c>
      <c r="J113" s="291">
        <v>20</v>
      </c>
      <c r="K113" s="305"/>
    </row>
    <row r="114" s="1" customFormat="1" ht="15" customHeight="1">
      <c r="B114" s="316"/>
      <c r="C114" s="291" t="s">
        <v>585</v>
      </c>
      <c r="D114" s="291"/>
      <c r="E114" s="291"/>
      <c r="F114" s="314" t="s">
        <v>543</v>
      </c>
      <c r="G114" s="291"/>
      <c r="H114" s="291" t="s">
        <v>586</v>
      </c>
      <c r="I114" s="291" t="s">
        <v>545</v>
      </c>
      <c r="J114" s="291">
        <v>120</v>
      </c>
      <c r="K114" s="305"/>
    </row>
    <row r="115" s="1" customFormat="1" ht="15" customHeight="1">
      <c r="B115" s="316"/>
      <c r="C115" s="291" t="s">
        <v>38</v>
      </c>
      <c r="D115" s="291"/>
      <c r="E115" s="291"/>
      <c r="F115" s="314" t="s">
        <v>543</v>
      </c>
      <c r="G115" s="291"/>
      <c r="H115" s="291" t="s">
        <v>587</v>
      </c>
      <c r="I115" s="291" t="s">
        <v>578</v>
      </c>
      <c r="J115" s="291"/>
      <c r="K115" s="305"/>
    </row>
    <row r="116" s="1" customFormat="1" ht="15" customHeight="1">
      <c r="B116" s="316"/>
      <c r="C116" s="291" t="s">
        <v>48</v>
      </c>
      <c r="D116" s="291"/>
      <c r="E116" s="291"/>
      <c r="F116" s="314" t="s">
        <v>543</v>
      </c>
      <c r="G116" s="291"/>
      <c r="H116" s="291" t="s">
        <v>588</v>
      </c>
      <c r="I116" s="291" t="s">
        <v>578</v>
      </c>
      <c r="J116" s="291"/>
      <c r="K116" s="305"/>
    </row>
    <row r="117" s="1" customFormat="1" ht="15" customHeight="1">
      <c r="B117" s="316"/>
      <c r="C117" s="291" t="s">
        <v>57</v>
      </c>
      <c r="D117" s="291"/>
      <c r="E117" s="291"/>
      <c r="F117" s="314" t="s">
        <v>543</v>
      </c>
      <c r="G117" s="291"/>
      <c r="H117" s="291" t="s">
        <v>589</v>
      </c>
      <c r="I117" s="291" t="s">
        <v>590</v>
      </c>
      <c r="J117" s="291"/>
      <c r="K117" s="305"/>
    </row>
    <row r="118" s="1" customFormat="1" ht="15" customHeight="1">
      <c r="B118" s="319"/>
      <c r="C118" s="325"/>
      <c r="D118" s="325"/>
      <c r="E118" s="325"/>
      <c r="F118" s="325"/>
      <c r="G118" s="325"/>
      <c r="H118" s="325"/>
      <c r="I118" s="325"/>
      <c r="J118" s="325"/>
      <c r="K118" s="321"/>
    </row>
    <row r="119" s="1" customFormat="1" ht="18.75" customHeight="1">
      <c r="B119" s="326"/>
      <c r="C119" s="327"/>
      <c r="D119" s="327"/>
      <c r="E119" s="327"/>
      <c r="F119" s="328"/>
      <c r="G119" s="327"/>
      <c r="H119" s="327"/>
      <c r="I119" s="327"/>
      <c r="J119" s="327"/>
      <c r="K119" s="326"/>
    </row>
    <row r="120" s="1" customFormat="1" ht="18.75" customHeight="1"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</row>
    <row r="121" s="1" customFormat="1" ht="7.5" customHeight="1">
      <c r="B121" s="329"/>
      <c r="C121" s="330"/>
      <c r="D121" s="330"/>
      <c r="E121" s="330"/>
      <c r="F121" s="330"/>
      <c r="G121" s="330"/>
      <c r="H121" s="330"/>
      <c r="I121" s="330"/>
      <c r="J121" s="330"/>
      <c r="K121" s="331"/>
    </row>
    <row r="122" s="1" customFormat="1" ht="45" customHeight="1">
      <c r="B122" s="332"/>
      <c r="C122" s="282" t="s">
        <v>591</v>
      </c>
      <c r="D122" s="282"/>
      <c r="E122" s="282"/>
      <c r="F122" s="282"/>
      <c r="G122" s="282"/>
      <c r="H122" s="282"/>
      <c r="I122" s="282"/>
      <c r="J122" s="282"/>
      <c r="K122" s="333"/>
    </row>
    <row r="123" s="1" customFormat="1" ht="17.25" customHeight="1">
      <c r="B123" s="334"/>
      <c r="C123" s="306" t="s">
        <v>537</v>
      </c>
      <c r="D123" s="306"/>
      <c r="E123" s="306"/>
      <c r="F123" s="306" t="s">
        <v>538</v>
      </c>
      <c r="G123" s="307"/>
      <c r="H123" s="306" t="s">
        <v>54</v>
      </c>
      <c r="I123" s="306" t="s">
        <v>57</v>
      </c>
      <c r="J123" s="306" t="s">
        <v>539</v>
      </c>
      <c r="K123" s="335"/>
    </row>
    <row r="124" s="1" customFormat="1" ht="17.25" customHeight="1">
      <c r="B124" s="334"/>
      <c r="C124" s="308" t="s">
        <v>540</v>
      </c>
      <c r="D124" s="308"/>
      <c r="E124" s="308"/>
      <c r="F124" s="309" t="s">
        <v>541</v>
      </c>
      <c r="G124" s="310"/>
      <c r="H124" s="308"/>
      <c r="I124" s="308"/>
      <c r="J124" s="308" t="s">
        <v>542</v>
      </c>
      <c r="K124" s="335"/>
    </row>
    <row r="125" s="1" customFormat="1" ht="5.25" customHeight="1">
      <c r="B125" s="336"/>
      <c r="C125" s="311"/>
      <c r="D125" s="311"/>
      <c r="E125" s="311"/>
      <c r="F125" s="311"/>
      <c r="G125" s="337"/>
      <c r="H125" s="311"/>
      <c r="I125" s="311"/>
      <c r="J125" s="311"/>
      <c r="K125" s="338"/>
    </row>
    <row r="126" s="1" customFormat="1" ht="15" customHeight="1">
      <c r="B126" s="336"/>
      <c r="C126" s="291" t="s">
        <v>546</v>
      </c>
      <c r="D126" s="313"/>
      <c r="E126" s="313"/>
      <c r="F126" s="314" t="s">
        <v>543</v>
      </c>
      <c r="G126" s="291"/>
      <c r="H126" s="291" t="s">
        <v>583</v>
      </c>
      <c r="I126" s="291" t="s">
        <v>545</v>
      </c>
      <c r="J126" s="291">
        <v>120</v>
      </c>
      <c r="K126" s="339"/>
    </row>
    <row r="127" s="1" customFormat="1" ht="15" customHeight="1">
      <c r="B127" s="336"/>
      <c r="C127" s="291" t="s">
        <v>592</v>
      </c>
      <c r="D127" s="291"/>
      <c r="E127" s="291"/>
      <c r="F127" s="314" t="s">
        <v>543</v>
      </c>
      <c r="G127" s="291"/>
      <c r="H127" s="291" t="s">
        <v>593</v>
      </c>
      <c r="I127" s="291" t="s">
        <v>545</v>
      </c>
      <c r="J127" s="291" t="s">
        <v>594</v>
      </c>
      <c r="K127" s="339"/>
    </row>
    <row r="128" s="1" customFormat="1" ht="15" customHeight="1">
      <c r="B128" s="336"/>
      <c r="C128" s="291" t="s">
        <v>491</v>
      </c>
      <c r="D128" s="291"/>
      <c r="E128" s="291"/>
      <c r="F128" s="314" t="s">
        <v>543</v>
      </c>
      <c r="G128" s="291"/>
      <c r="H128" s="291" t="s">
        <v>595</v>
      </c>
      <c r="I128" s="291" t="s">
        <v>545</v>
      </c>
      <c r="J128" s="291" t="s">
        <v>594</v>
      </c>
      <c r="K128" s="339"/>
    </row>
    <row r="129" s="1" customFormat="1" ht="15" customHeight="1">
      <c r="B129" s="336"/>
      <c r="C129" s="291" t="s">
        <v>554</v>
      </c>
      <c r="D129" s="291"/>
      <c r="E129" s="291"/>
      <c r="F129" s="314" t="s">
        <v>549</v>
      </c>
      <c r="G129" s="291"/>
      <c r="H129" s="291" t="s">
        <v>555</v>
      </c>
      <c r="I129" s="291" t="s">
        <v>545</v>
      </c>
      <c r="J129" s="291">
        <v>15</v>
      </c>
      <c r="K129" s="339"/>
    </row>
    <row r="130" s="1" customFormat="1" ht="15" customHeight="1">
      <c r="B130" s="336"/>
      <c r="C130" s="317" t="s">
        <v>556</v>
      </c>
      <c r="D130" s="317"/>
      <c r="E130" s="317"/>
      <c r="F130" s="318" t="s">
        <v>549</v>
      </c>
      <c r="G130" s="317"/>
      <c r="H130" s="317" t="s">
        <v>557</v>
      </c>
      <c r="I130" s="317" t="s">
        <v>545</v>
      </c>
      <c r="J130" s="317">
        <v>15</v>
      </c>
      <c r="K130" s="339"/>
    </row>
    <row r="131" s="1" customFormat="1" ht="15" customHeight="1">
      <c r="B131" s="336"/>
      <c r="C131" s="317" t="s">
        <v>558</v>
      </c>
      <c r="D131" s="317"/>
      <c r="E131" s="317"/>
      <c r="F131" s="318" t="s">
        <v>549</v>
      </c>
      <c r="G131" s="317"/>
      <c r="H131" s="317" t="s">
        <v>559</v>
      </c>
      <c r="I131" s="317" t="s">
        <v>545</v>
      </c>
      <c r="J131" s="317">
        <v>20</v>
      </c>
      <c r="K131" s="339"/>
    </row>
    <row r="132" s="1" customFormat="1" ht="15" customHeight="1">
      <c r="B132" s="336"/>
      <c r="C132" s="317" t="s">
        <v>560</v>
      </c>
      <c r="D132" s="317"/>
      <c r="E132" s="317"/>
      <c r="F132" s="318" t="s">
        <v>549</v>
      </c>
      <c r="G132" s="317"/>
      <c r="H132" s="317" t="s">
        <v>561</v>
      </c>
      <c r="I132" s="317" t="s">
        <v>545</v>
      </c>
      <c r="J132" s="317">
        <v>20</v>
      </c>
      <c r="K132" s="339"/>
    </row>
    <row r="133" s="1" customFormat="1" ht="15" customHeight="1">
      <c r="B133" s="336"/>
      <c r="C133" s="291" t="s">
        <v>548</v>
      </c>
      <c r="D133" s="291"/>
      <c r="E133" s="291"/>
      <c r="F133" s="314" t="s">
        <v>549</v>
      </c>
      <c r="G133" s="291"/>
      <c r="H133" s="291" t="s">
        <v>583</v>
      </c>
      <c r="I133" s="291" t="s">
        <v>545</v>
      </c>
      <c r="J133" s="291">
        <v>50</v>
      </c>
      <c r="K133" s="339"/>
    </row>
    <row r="134" s="1" customFormat="1" ht="15" customHeight="1">
      <c r="B134" s="336"/>
      <c r="C134" s="291" t="s">
        <v>562</v>
      </c>
      <c r="D134" s="291"/>
      <c r="E134" s="291"/>
      <c r="F134" s="314" t="s">
        <v>549</v>
      </c>
      <c r="G134" s="291"/>
      <c r="H134" s="291" t="s">
        <v>583</v>
      </c>
      <c r="I134" s="291" t="s">
        <v>545</v>
      </c>
      <c r="J134" s="291">
        <v>50</v>
      </c>
      <c r="K134" s="339"/>
    </row>
    <row r="135" s="1" customFormat="1" ht="15" customHeight="1">
      <c r="B135" s="336"/>
      <c r="C135" s="291" t="s">
        <v>568</v>
      </c>
      <c r="D135" s="291"/>
      <c r="E135" s="291"/>
      <c r="F135" s="314" t="s">
        <v>549</v>
      </c>
      <c r="G135" s="291"/>
      <c r="H135" s="291" t="s">
        <v>583</v>
      </c>
      <c r="I135" s="291" t="s">
        <v>545</v>
      </c>
      <c r="J135" s="291">
        <v>50</v>
      </c>
      <c r="K135" s="339"/>
    </row>
    <row r="136" s="1" customFormat="1" ht="15" customHeight="1">
      <c r="B136" s="336"/>
      <c r="C136" s="291" t="s">
        <v>570</v>
      </c>
      <c r="D136" s="291"/>
      <c r="E136" s="291"/>
      <c r="F136" s="314" t="s">
        <v>549</v>
      </c>
      <c r="G136" s="291"/>
      <c r="H136" s="291" t="s">
        <v>583</v>
      </c>
      <c r="I136" s="291" t="s">
        <v>545</v>
      </c>
      <c r="J136" s="291">
        <v>50</v>
      </c>
      <c r="K136" s="339"/>
    </row>
    <row r="137" s="1" customFormat="1" ht="15" customHeight="1">
      <c r="B137" s="336"/>
      <c r="C137" s="291" t="s">
        <v>571</v>
      </c>
      <c r="D137" s="291"/>
      <c r="E137" s="291"/>
      <c r="F137" s="314" t="s">
        <v>549</v>
      </c>
      <c r="G137" s="291"/>
      <c r="H137" s="291" t="s">
        <v>596</v>
      </c>
      <c r="I137" s="291" t="s">
        <v>545</v>
      </c>
      <c r="J137" s="291">
        <v>255</v>
      </c>
      <c r="K137" s="339"/>
    </row>
    <row r="138" s="1" customFormat="1" ht="15" customHeight="1">
      <c r="B138" s="336"/>
      <c r="C138" s="291" t="s">
        <v>573</v>
      </c>
      <c r="D138" s="291"/>
      <c r="E138" s="291"/>
      <c r="F138" s="314" t="s">
        <v>543</v>
      </c>
      <c r="G138" s="291"/>
      <c r="H138" s="291" t="s">
        <v>597</v>
      </c>
      <c r="I138" s="291" t="s">
        <v>575</v>
      </c>
      <c r="J138" s="291"/>
      <c r="K138" s="339"/>
    </row>
    <row r="139" s="1" customFormat="1" ht="15" customHeight="1">
      <c r="B139" s="336"/>
      <c r="C139" s="291" t="s">
        <v>576</v>
      </c>
      <c r="D139" s="291"/>
      <c r="E139" s="291"/>
      <c r="F139" s="314" t="s">
        <v>543</v>
      </c>
      <c r="G139" s="291"/>
      <c r="H139" s="291" t="s">
        <v>598</v>
      </c>
      <c r="I139" s="291" t="s">
        <v>578</v>
      </c>
      <c r="J139" s="291"/>
      <c r="K139" s="339"/>
    </row>
    <row r="140" s="1" customFormat="1" ht="15" customHeight="1">
      <c r="B140" s="336"/>
      <c r="C140" s="291" t="s">
        <v>579</v>
      </c>
      <c r="D140" s="291"/>
      <c r="E140" s="291"/>
      <c r="F140" s="314" t="s">
        <v>543</v>
      </c>
      <c r="G140" s="291"/>
      <c r="H140" s="291" t="s">
        <v>579</v>
      </c>
      <c r="I140" s="291" t="s">
        <v>578</v>
      </c>
      <c r="J140" s="291"/>
      <c r="K140" s="339"/>
    </row>
    <row r="141" s="1" customFormat="1" ht="15" customHeight="1">
      <c r="B141" s="336"/>
      <c r="C141" s="291" t="s">
        <v>38</v>
      </c>
      <c r="D141" s="291"/>
      <c r="E141" s="291"/>
      <c r="F141" s="314" t="s">
        <v>543</v>
      </c>
      <c r="G141" s="291"/>
      <c r="H141" s="291" t="s">
        <v>599</v>
      </c>
      <c r="I141" s="291" t="s">
        <v>578</v>
      </c>
      <c r="J141" s="291"/>
      <c r="K141" s="339"/>
    </row>
    <row r="142" s="1" customFormat="1" ht="15" customHeight="1">
      <c r="B142" s="336"/>
      <c r="C142" s="291" t="s">
        <v>600</v>
      </c>
      <c r="D142" s="291"/>
      <c r="E142" s="291"/>
      <c r="F142" s="314" t="s">
        <v>543</v>
      </c>
      <c r="G142" s="291"/>
      <c r="H142" s="291" t="s">
        <v>601</v>
      </c>
      <c r="I142" s="291" t="s">
        <v>578</v>
      </c>
      <c r="J142" s="291"/>
      <c r="K142" s="339"/>
    </row>
    <row r="143" s="1" customFormat="1" ht="15" customHeight="1">
      <c r="B143" s="340"/>
      <c r="C143" s="341"/>
      <c r="D143" s="341"/>
      <c r="E143" s="341"/>
      <c r="F143" s="341"/>
      <c r="G143" s="341"/>
      <c r="H143" s="341"/>
      <c r="I143" s="341"/>
      <c r="J143" s="341"/>
      <c r="K143" s="342"/>
    </row>
    <row r="144" s="1" customFormat="1" ht="18.75" customHeight="1">
      <c r="B144" s="327"/>
      <c r="C144" s="327"/>
      <c r="D144" s="327"/>
      <c r="E144" s="327"/>
      <c r="F144" s="328"/>
      <c r="G144" s="327"/>
      <c r="H144" s="327"/>
      <c r="I144" s="327"/>
      <c r="J144" s="327"/>
      <c r="K144" s="327"/>
    </row>
    <row r="145" s="1" customFormat="1" ht="18.75" customHeight="1"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</row>
    <row r="146" s="1" customFormat="1" ht="7.5" customHeight="1">
      <c r="B146" s="300"/>
      <c r="C146" s="301"/>
      <c r="D146" s="301"/>
      <c r="E146" s="301"/>
      <c r="F146" s="301"/>
      <c r="G146" s="301"/>
      <c r="H146" s="301"/>
      <c r="I146" s="301"/>
      <c r="J146" s="301"/>
      <c r="K146" s="302"/>
    </row>
    <row r="147" s="1" customFormat="1" ht="45" customHeight="1">
      <c r="B147" s="303"/>
      <c r="C147" s="304" t="s">
        <v>602</v>
      </c>
      <c r="D147" s="304"/>
      <c r="E147" s="304"/>
      <c r="F147" s="304"/>
      <c r="G147" s="304"/>
      <c r="H147" s="304"/>
      <c r="I147" s="304"/>
      <c r="J147" s="304"/>
      <c r="K147" s="305"/>
    </row>
    <row r="148" s="1" customFormat="1" ht="17.25" customHeight="1">
      <c r="B148" s="303"/>
      <c r="C148" s="306" t="s">
        <v>537</v>
      </c>
      <c r="D148" s="306"/>
      <c r="E148" s="306"/>
      <c r="F148" s="306" t="s">
        <v>538</v>
      </c>
      <c r="G148" s="307"/>
      <c r="H148" s="306" t="s">
        <v>54</v>
      </c>
      <c r="I148" s="306" t="s">
        <v>57</v>
      </c>
      <c r="J148" s="306" t="s">
        <v>539</v>
      </c>
      <c r="K148" s="305"/>
    </row>
    <row r="149" s="1" customFormat="1" ht="17.25" customHeight="1">
      <c r="B149" s="303"/>
      <c r="C149" s="308" t="s">
        <v>540</v>
      </c>
      <c r="D149" s="308"/>
      <c r="E149" s="308"/>
      <c r="F149" s="309" t="s">
        <v>541</v>
      </c>
      <c r="G149" s="310"/>
      <c r="H149" s="308"/>
      <c r="I149" s="308"/>
      <c r="J149" s="308" t="s">
        <v>542</v>
      </c>
      <c r="K149" s="305"/>
    </row>
    <row r="150" s="1" customFormat="1" ht="5.25" customHeight="1">
      <c r="B150" s="316"/>
      <c r="C150" s="311"/>
      <c r="D150" s="311"/>
      <c r="E150" s="311"/>
      <c r="F150" s="311"/>
      <c r="G150" s="312"/>
      <c r="H150" s="311"/>
      <c r="I150" s="311"/>
      <c r="J150" s="311"/>
      <c r="K150" s="339"/>
    </row>
    <row r="151" s="1" customFormat="1" ht="15" customHeight="1">
      <c r="B151" s="316"/>
      <c r="C151" s="343" t="s">
        <v>546</v>
      </c>
      <c r="D151" s="291"/>
      <c r="E151" s="291"/>
      <c r="F151" s="344" t="s">
        <v>543</v>
      </c>
      <c r="G151" s="291"/>
      <c r="H151" s="343" t="s">
        <v>583</v>
      </c>
      <c r="I151" s="343" t="s">
        <v>545</v>
      </c>
      <c r="J151" s="343">
        <v>120</v>
      </c>
      <c r="K151" s="339"/>
    </row>
    <row r="152" s="1" customFormat="1" ht="15" customHeight="1">
      <c r="B152" s="316"/>
      <c r="C152" s="343" t="s">
        <v>592</v>
      </c>
      <c r="D152" s="291"/>
      <c r="E152" s="291"/>
      <c r="F152" s="344" t="s">
        <v>543</v>
      </c>
      <c r="G152" s="291"/>
      <c r="H152" s="343" t="s">
        <v>603</v>
      </c>
      <c r="I152" s="343" t="s">
        <v>545</v>
      </c>
      <c r="J152" s="343" t="s">
        <v>594</v>
      </c>
      <c r="K152" s="339"/>
    </row>
    <row r="153" s="1" customFormat="1" ht="15" customHeight="1">
      <c r="B153" s="316"/>
      <c r="C153" s="343" t="s">
        <v>491</v>
      </c>
      <c r="D153" s="291"/>
      <c r="E153" s="291"/>
      <c r="F153" s="344" t="s">
        <v>543</v>
      </c>
      <c r="G153" s="291"/>
      <c r="H153" s="343" t="s">
        <v>604</v>
      </c>
      <c r="I153" s="343" t="s">
        <v>545</v>
      </c>
      <c r="J153" s="343" t="s">
        <v>594</v>
      </c>
      <c r="K153" s="339"/>
    </row>
    <row r="154" s="1" customFormat="1" ht="15" customHeight="1">
      <c r="B154" s="316"/>
      <c r="C154" s="343" t="s">
        <v>548</v>
      </c>
      <c r="D154" s="291"/>
      <c r="E154" s="291"/>
      <c r="F154" s="344" t="s">
        <v>549</v>
      </c>
      <c r="G154" s="291"/>
      <c r="H154" s="343" t="s">
        <v>583</v>
      </c>
      <c r="I154" s="343" t="s">
        <v>545</v>
      </c>
      <c r="J154" s="343">
        <v>50</v>
      </c>
      <c r="K154" s="339"/>
    </row>
    <row r="155" s="1" customFormat="1" ht="15" customHeight="1">
      <c r="B155" s="316"/>
      <c r="C155" s="343" t="s">
        <v>551</v>
      </c>
      <c r="D155" s="291"/>
      <c r="E155" s="291"/>
      <c r="F155" s="344" t="s">
        <v>543</v>
      </c>
      <c r="G155" s="291"/>
      <c r="H155" s="343" t="s">
        <v>583</v>
      </c>
      <c r="I155" s="343" t="s">
        <v>553</v>
      </c>
      <c r="J155" s="343"/>
      <c r="K155" s="339"/>
    </row>
    <row r="156" s="1" customFormat="1" ht="15" customHeight="1">
      <c r="B156" s="316"/>
      <c r="C156" s="343" t="s">
        <v>562</v>
      </c>
      <c r="D156" s="291"/>
      <c r="E156" s="291"/>
      <c r="F156" s="344" t="s">
        <v>549</v>
      </c>
      <c r="G156" s="291"/>
      <c r="H156" s="343" t="s">
        <v>583</v>
      </c>
      <c r="I156" s="343" t="s">
        <v>545</v>
      </c>
      <c r="J156" s="343">
        <v>50</v>
      </c>
      <c r="K156" s="339"/>
    </row>
    <row r="157" s="1" customFormat="1" ht="15" customHeight="1">
      <c r="B157" s="316"/>
      <c r="C157" s="343" t="s">
        <v>570</v>
      </c>
      <c r="D157" s="291"/>
      <c r="E157" s="291"/>
      <c r="F157" s="344" t="s">
        <v>549</v>
      </c>
      <c r="G157" s="291"/>
      <c r="H157" s="343" t="s">
        <v>583</v>
      </c>
      <c r="I157" s="343" t="s">
        <v>545</v>
      </c>
      <c r="J157" s="343">
        <v>50</v>
      </c>
      <c r="K157" s="339"/>
    </row>
    <row r="158" s="1" customFormat="1" ht="15" customHeight="1">
      <c r="B158" s="316"/>
      <c r="C158" s="343" t="s">
        <v>568</v>
      </c>
      <c r="D158" s="291"/>
      <c r="E158" s="291"/>
      <c r="F158" s="344" t="s">
        <v>549</v>
      </c>
      <c r="G158" s="291"/>
      <c r="H158" s="343" t="s">
        <v>583</v>
      </c>
      <c r="I158" s="343" t="s">
        <v>545</v>
      </c>
      <c r="J158" s="343">
        <v>50</v>
      </c>
      <c r="K158" s="339"/>
    </row>
    <row r="159" s="1" customFormat="1" ht="15" customHeight="1">
      <c r="B159" s="316"/>
      <c r="C159" s="343" t="s">
        <v>92</v>
      </c>
      <c r="D159" s="291"/>
      <c r="E159" s="291"/>
      <c r="F159" s="344" t="s">
        <v>543</v>
      </c>
      <c r="G159" s="291"/>
      <c r="H159" s="343" t="s">
        <v>605</v>
      </c>
      <c r="I159" s="343" t="s">
        <v>545</v>
      </c>
      <c r="J159" s="343" t="s">
        <v>606</v>
      </c>
      <c r="K159" s="339"/>
    </row>
    <row r="160" s="1" customFormat="1" ht="15" customHeight="1">
      <c r="B160" s="316"/>
      <c r="C160" s="343" t="s">
        <v>607</v>
      </c>
      <c r="D160" s="291"/>
      <c r="E160" s="291"/>
      <c r="F160" s="344" t="s">
        <v>543</v>
      </c>
      <c r="G160" s="291"/>
      <c r="H160" s="343" t="s">
        <v>608</v>
      </c>
      <c r="I160" s="343" t="s">
        <v>578</v>
      </c>
      <c r="J160" s="343"/>
      <c r="K160" s="339"/>
    </row>
    <row r="161" s="1" customFormat="1" ht="15" customHeight="1">
      <c r="B161" s="345"/>
      <c r="C161" s="325"/>
      <c r="D161" s="325"/>
      <c r="E161" s="325"/>
      <c r="F161" s="325"/>
      <c r="G161" s="325"/>
      <c r="H161" s="325"/>
      <c r="I161" s="325"/>
      <c r="J161" s="325"/>
      <c r="K161" s="346"/>
    </row>
    <row r="162" s="1" customFormat="1" ht="18.75" customHeight="1">
      <c r="B162" s="327"/>
      <c r="C162" s="337"/>
      <c r="D162" s="337"/>
      <c r="E162" s="337"/>
      <c r="F162" s="347"/>
      <c r="G162" s="337"/>
      <c r="H162" s="337"/>
      <c r="I162" s="337"/>
      <c r="J162" s="337"/>
      <c r="K162" s="327"/>
    </row>
    <row r="163" s="1" customFormat="1" ht="18.75" customHeight="1">
      <c r="B163" s="299"/>
      <c r="C163" s="299"/>
      <c r="D163" s="299"/>
      <c r="E163" s="299"/>
      <c r="F163" s="299"/>
      <c r="G163" s="299"/>
      <c r="H163" s="299"/>
      <c r="I163" s="299"/>
      <c r="J163" s="299"/>
      <c r="K163" s="299"/>
    </row>
    <row r="164" s="1" customFormat="1" ht="7.5" customHeight="1">
      <c r="B164" s="278"/>
      <c r="C164" s="279"/>
      <c r="D164" s="279"/>
      <c r="E164" s="279"/>
      <c r="F164" s="279"/>
      <c r="G164" s="279"/>
      <c r="H164" s="279"/>
      <c r="I164" s="279"/>
      <c r="J164" s="279"/>
      <c r="K164" s="280"/>
    </row>
    <row r="165" s="1" customFormat="1" ht="45" customHeight="1">
      <c r="B165" s="281"/>
      <c r="C165" s="282" t="s">
        <v>609</v>
      </c>
      <c r="D165" s="282"/>
      <c r="E165" s="282"/>
      <c r="F165" s="282"/>
      <c r="G165" s="282"/>
      <c r="H165" s="282"/>
      <c r="I165" s="282"/>
      <c r="J165" s="282"/>
      <c r="K165" s="283"/>
    </row>
    <row r="166" s="1" customFormat="1" ht="17.25" customHeight="1">
      <c r="B166" s="281"/>
      <c r="C166" s="306" t="s">
        <v>537</v>
      </c>
      <c r="D166" s="306"/>
      <c r="E166" s="306"/>
      <c r="F166" s="306" t="s">
        <v>538</v>
      </c>
      <c r="G166" s="348"/>
      <c r="H166" s="349" t="s">
        <v>54</v>
      </c>
      <c r="I166" s="349" t="s">
        <v>57</v>
      </c>
      <c r="J166" s="306" t="s">
        <v>539</v>
      </c>
      <c r="K166" s="283"/>
    </row>
    <row r="167" s="1" customFormat="1" ht="17.25" customHeight="1">
      <c r="B167" s="284"/>
      <c r="C167" s="308" t="s">
        <v>540</v>
      </c>
      <c r="D167" s="308"/>
      <c r="E167" s="308"/>
      <c r="F167" s="309" t="s">
        <v>541</v>
      </c>
      <c r="G167" s="350"/>
      <c r="H167" s="351"/>
      <c r="I167" s="351"/>
      <c r="J167" s="308" t="s">
        <v>542</v>
      </c>
      <c r="K167" s="286"/>
    </row>
    <row r="168" s="1" customFormat="1" ht="5.25" customHeight="1">
      <c r="B168" s="316"/>
      <c r="C168" s="311"/>
      <c r="D168" s="311"/>
      <c r="E168" s="311"/>
      <c r="F168" s="311"/>
      <c r="G168" s="312"/>
      <c r="H168" s="311"/>
      <c r="I168" s="311"/>
      <c r="J168" s="311"/>
      <c r="K168" s="339"/>
    </row>
    <row r="169" s="1" customFormat="1" ht="15" customHeight="1">
      <c r="B169" s="316"/>
      <c r="C169" s="291" t="s">
        <v>546</v>
      </c>
      <c r="D169" s="291"/>
      <c r="E169" s="291"/>
      <c r="F169" s="314" t="s">
        <v>543</v>
      </c>
      <c r="G169" s="291"/>
      <c r="H169" s="291" t="s">
        <v>583</v>
      </c>
      <c r="I169" s="291" t="s">
        <v>545</v>
      </c>
      <c r="J169" s="291">
        <v>120</v>
      </c>
      <c r="K169" s="339"/>
    </row>
    <row r="170" s="1" customFormat="1" ht="15" customHeight="1">
      <c r="B170" s="316"/>
      <c r="C170" s="291" t="s">
        <v>592</v>
      </c>
      <c r="D170" s="291"/>
      <c r="E170" s="291"/>
      <c r="F170" s="314" t="s">
        <v>543</v>
      </c>
      <c r="G170" s="291"/>
      <c r="H170" s="291" t="s">
        <v>593</v>
      </c>
      <c r="I170" s="291" t="s">
        <v>545</v>
      </c>
      <c r="J170" s="291" t="s">
        <v>594</v>
      </c>
      <c r="K170" s="339"/>
    </row>
    <row r="171" s="1" customFormat="1" ht="15" customHeight="1">
      <c r="B171" s="316"/>
      <c r="C171" s="291" t="s">
        <v>491</v>
      </c>
      <c r="D171" s="291"/>
      <c r="E171" s="291"/>
      <c r="F171" s="314" t="s">
        <v>543</v>
      </c>
      <c r="G171" s="291"/>
      <c r="H171" s="291" t="s">
        <v>610</v>
      </c>
      <c r="I171" s="291" t="s">
        <v>545</v>
      </c>
      <c r="J171" s="291" t="s">
        <v>594</v>
      </c>
      <c r="K171" s="339"/>
    </row>
    <row r="172" s="1" customFormat="1" ht="15" customHeight="1">
      <c r="B172" s="316"/>
      <c r="C172" s="291" t="s">
        <v>548</v>
      </c>
      <c r="D172" s="291"/>
      <c r="E172" s="291"/>
      <c r="F172" s="314" t="s">
        <v>549</v>
      </c>
      <c r="G172" s="291"/>
      <c r="H172" s="291" t="s">
        <v>610</v>
      </c>
      <c r="I172" s="291" t="s">
        <v>545</v>
      </c>
      <c r="J172" s="291">
        <v>50</v>
      </c>
      <c r="K172" s="339"/>
    </row>
    <row r="173" s="1" customFormat="1" ht="15" customHeight="1">
      <c r="B173" s="316"/>
      <c r="C173" s="291" t="s">
        <v>551</v>
      </c>
      <c r="D173" s="291"/>
      <c r="E173" s="291"/>
      <c r="F173" s="314" t="s">
        <v>543</v>
      </c>
      <c r="G173" s="291"/>
      <c r="H173" s="291" t="s">
        <v>610</v>
      </c>
      <c r="I173" s="291" t="s">
        <v>553</v>
      </c>
      <c r="J173" s="291"/>
      <c r="K173" s="339"/>
    </row>
    <row r="174" s="1" customFormat="1" ht="15" customHeight="1">
      <c r="B174" s="316"/>
      <c r="C174" s="291" t="s">
        <v>562</v>
      </c>
      <c r="D174" s="291"/>
      <c r="E174" s="291"/>
      <c r="F174" s="314" t="s">
        <v>549</v>
      </c>
      <c r="G174" s="291"/>
      <c r="H174" s="291" t="s">
        <v>610</v>
      </c>
      <c r="I174" s="291" t="s">
        <v>545</v>
      </c>
      <c r="J174" s="291">
        <v>50</v>
      </c>
      <c r="K174" s="339"/>
    </row>
    <row r="175" s="1" customFormat="1" ht="15" customHeight="1">
      <c r="B175" s="316"/>
      <c r="C175" s="291" t="s">
        <v>570</v>
      </c>
      <c r="D175" s="291"/>
      <c r="E175" s="291"/>
      <c r="F175" s="314" t="s">
        <v>549</v>
      </c>
      <c r="G175" s="291"/>
      <c r="H175" s="291" t="s">
        <v>610</v>
      </c>
      <c r="I175" s="291" t="s">
        <v>545</v>
      </c>
      <c r="J175" s="291">
        <v>50</v>
      </c>
      <c r="K175" s="339"/>
    </row>
    <row r="176" s="1" customFormat="1" ht="15" customHeight="1">
      <c r="B176" s="316"/>
      <c r="C176" s="291" t="s">
        <v>568</v>
      </c>
      <c r="D176" s="291"/>
      <c r="E176" s="291"/>
      <c r="F176" s="314" t="s">
        <v>549</v>
      </c>
      <c r="G176" s="291"/>
      <c r="H176" s="291" t="s">
        <v>610</v>
      </c>
      <c r="I176" s="291" t="s">
        <v>545</v>
      </c>
      <c r="J176" s="291">
        <v>50</v>
      </c>
      <c r="K176" s="339"/>
    </row>
    <row r="177" s="1" customFormat="1" ht="15" customHeight="1">
      <c r="B177" s="316"/>
      <c r="C177" s="291" t="s">
        <v>109</v>
      </c>
      <c r="D177" s="291"/>
      <c r="E177" s="291"/>
      <c r="F177" s="314" t="s">
        <v>543</v>
      </c>
      <c r="G177" s="291"/>
      <c r="H177" s="291" t="s">
        <v>611</v>
      </c>
      <c r="I177" s="291" t="s">
        <v>612</v>
      </c>
      <c r="J177" s="291"/>
      <c r="K177" s="339"/>
    </row>
    <row r="178" s="1" customFormat="1" ht="15" customHeight="1">
      <c r="B178" s="316"/>
      <c r="C178" s="291" t="s">
        <v>57</v>
      </c>
      <c r="D178" s="291"/>
      <c r="E178" s="291"/>
      <c r="F178" s="314" t="s">
        <v>543</v>
      </c>
      <c r="G178" s="291"/>
      <c r="H178" s="291" t="s">
        <v>613</v>
      </c>
      <c r="I178" s="291" t="s">
        <v>614</v>
      </c>
      <c r="J178" s="291">
        <v>1</v>
      </c>
      <c r="K178" s="339"/>
    </row>
    <row r="179" s="1" customFormat="1" ht="15" customHeight="1">
      <c r="B179" s="316"/>
      <c r="C179" s="291" t="s">
        <v>53</v>
      </c>
      <c r="D179" s="291"/>
      <c r="E179" s="291"/>
      <c r="F179" s="314" t="s">
        <v>543</v>
      </c>
      <c r="G179" s="291"/>
      <c r="H179" s="291" t="s">
        <v>615</v>
      </c>
      <c r="I179" s="291" t="s">
        <v>545</v>
      </c>
      <c r="J179" s="291">
        <v>20</v>
      </c>
      <c r="K179" s="339"/>
    </row>
    <row r="180" s="1" customFormat="1" ht="15" customHeight="1">
      <c r="B180" s="316"/>
      <c r="C180" s="291" t="s">
        <v>54</v>
      </c>
      <c r="D180" s="291"/>
      <c r="E180" s="291"/>
      <c r="F180" s="314" t="s">
        <v>543</v>
      </c>
      <c r="G180" s="291"/>
      <c r="H180" s="291" t="s">
        <v>616</v>
      </c>
      <c r="I180" s="291" t="s">
        <v>545</v>
      </c>
      <c r="J180" s="291">
        <v>255</v>
      </c>
      <c r="K180" s="339"/>
    </row>
    <row r="181" s="1" customFormat="1" ht="15" customHeight="1">
      <c r="B181" s="316"/>
      <c r="C181" s="291" t="s">
        <v>110</v>
      </c>
      <c r="D181" s="291"/>
      <c r="E181" s="291"/>
      <c r="F181" s="314" t="s">
        <v>543</v>
      </c>
      <c r="G181" s="291"/>
      <c r="H181" s="291" t="s">
        <v>507</v>
      </c>
      <c r="I181" s="291" t="s">
        <v>545</v>
      </c>
      <c r="J181" s="291">
        <v>10</v>
      </c>
      <c r="K181" s="339"/>
    </row>
    <row r="182" s="1" customFormat="1" ht="15" customHeight="1">
      <c r="B182" s="316"/>
      <c r="C182" s="291" t="s">
        <v>111</v>
      </c>
      <c r="D182" s="291"/>
      <c r="E182" s="291"/>
      <c r="F182" s="314" t="s">
        <v>543</v>
      </c>
      <c r="G182" s="291"/>
      <c r="H182" s="291" t="s">
        <v>617</v>
      </c>
      <c r="I182" s="291" t="s">
        <v>578</v>
      </c>
      <c r="J182" s="291"/>
      <c r="K182" s="339"/>
    </row>
    <row r="183" s="1" customFormat="1" ht="15" customHeight="1">
      <c r="B183" s="316"/>
      <c r="C183" s="291" t="s">
        <v>618</v>
      </c>
      <c r="D183" s="291"/>
      <c r="E183" s="291"/>
      <c r="F183" s="314" t="s">
        <v>543</v>
      </c>
      <c r="G183" s="291"/>
      <c r="H183" s="291" t="s">
        <v>619</v>
      </c>
      <c r="I183" s="291" t="s">
        <v>578</v>
      </c>
      <c r="J183" s="291"/>
      <c r="K183" s="339"/>
    </row>
    <row r="184" s="1" customFormat="1" ht="15" customHeight="1">
      <c r="B184" s="316"/>
      <c r="C184" s="291" t="s">
        <v>607</v>
      </c>
      <c r="D184" s="291"/>
      <c r="E184" s="291"/>
      <c r="F184" s="314" t="s">
        <v>543</v>
      </c>
      <c r="G184" s="291"/>
      <c r="H184" s="291" t="s">
        <v>620</v>
      </c>
      <c r="I184" s="291" t="s">
        <v>578</v>
      </c>
      <c r="J184" s="291"/>
      <c r="K184" s="339"/>
    </row>
    <row r="185" s="1" customFormat="1" ht="15" customHeight="1">
      <c r="B185" s="316"/>
      <c r="C185" s="291" t="s">
        <v>113</v>
      </c>
      <c r="D185" s="291"/>
      <c r="E185" s="291"/>
      <c r="F185" s="314" t="s">
        <v>549</v>
      </c>
      <c r="G185" s="291"/>
      <c r="H185" s="291" t="s">
        <v>621</v>
      </c>
      <c r="I185" s="291" t="s">
        <v>545</v>
      </c>
      <c r="J185" s="291">
        <v>50</v>
      </c>
      <c r="K185" s="339"/>
    </row>
    <row r="186" s="1" customFormat="1" ht="15" customHeight="1">
      <c r="B186" s="316"/>
      <c r="C186" s="291" t="s">
        <v>622</v>
      </c>
      <c r="D186" s="291"/>
      <c r="E186" s="291"/>
      <c r="F186" s="314" t="s">
        <v>549</v>
      </c>
      <c r="G186" s="291"/>
      <c r="H186" s="291" t="s">
        <v>623</v>
      </c>
      <c r="I186" s="291" t="s">
        <v>624</v>
      </c>
      <c r="J186" s="291"/>
      <c r="K186" s="339"/>
    </row>
    <row r="187" s="1" customFormat="1" ht="15" customHeight="1">
      <c r="B187" s="316"/>
      <c r="C187" s="291" t="s">
        <v>625</v>
      </c>
      <c r="D187" s="291"/>
      <c r="E187" s="291"/>
      <c r="F187" s="314" t="s">
        <v>549</v>
      </c>
      <c r="G187" s="291"/>
      <c r="H187" s="291" t="s">
        <v>626</v>
      </c>
      <c r="I187" s="291" t="s">
        <v>624</v>
      </c>
      <c r="J187" s="291"/>
      <c r="K187" s="339"/>
    </row>
    <row r="188" s="1" customFormat="1" ht="15" customHeight="1">
      <c r="B188" s="316"/>
      <c r="C188" s="291" t="s">
        <v>627</v>
      </c>
      <c r="D188" s="291"/>
      <c r="E188" s="291"/>
      <c r="F188" s="314" t="s">
        <v>549</v>
      </c>
      <c r="G188" s="291"/>
      <c r="H188" s="291" t="s">
        <v>628</v>
      </c>
      <c r="I188" s="291" t="s">
        <v>624</v>
      </c>
      <c r="J188" s="291"/>
      <c r="K188" s="339"/>
    </row>
    <row r="189" s="1" customFormat="1" ht="15" customHeight="1">
      <c r="B189" s="316"/>
      <c r="C189" s="352" t="s">
        <v>629</v>
      </c>
      <c r="D189" s="291"/>
      <c r="E189" s="291"/>
      <c r="F189" s="314" t="s">
        <v>549</v>
      </c>
      <c r="G189" s="291"/>
      <c r="H189" s="291" t="s">
        <v>630</v>
      </c>
      <c r="I189" s="291" t="s">
        <v>631</v>
      </c>
      <c r="J189" s="353" t="s">
        <v>632</v>
      </c>
      <c r="K189" s="339"/>
    </row>
    <row r="190" s="17" customFormat="1" ht="15" customHeight="1">
      <c r="B190" s="354"/>
      <c r="C190" s="355" t="s">
        <v>633</v>
      </c>
      <c r="D190" s="356"/>
      <c r="E190" s="356"/>
      <c r="F190" s="357" t="s">
        <v>549</v>
      </c>
      <c r="G190" s="356"/>
      <c r="H190" s="356" t="s">
        <v>634</v>
      </c>
      <c r="I190" s="356" t="s">
        <v>631</v>
      </c>
      <c r="J190" s="358" t="s">
        <v>632</v>
      </c>
      <c r="K190" s="359"/>
    </row>
    <row r="191" s="1" customFormat="1" ht="15" customHeight="1">
      <c r="B191" s="316"/>
      <c r="C191" s="352" t="s">
        <v>42</v>
      </c>
      <c r="D191" s="291"/>
      <c r="E191" s="291"/>
      <c r="F191" s="314" t="s">
        <v>543</v>
      </c>
      <c r="G191" s="291"/>
      <c r="H191" s="288" t="s">
        <v>635</v>
      </c>
      <c r="I191" s="291" t="s">
        <v>636</v>
      </c>
      <c r="J191" s="291"/>
      <c r="K191" s="339"/>
    </row>
    <row r="192" s="1" customFormat="1" ht="15" customHeight="1">
      <c r="B192" s="316"/>
      <c r="C192" s="352" t="s">
        <v>637</v>
      </c>
      <c r="D192" s="291"/>
      <c r="E192" s="291"/>
      <c r="F192" s="314" t="s">
        <v>543</v>
      </c>
      <c r="G192" s="291"/>
      <c r="H192" s="291" t="s">
        <v>638</v>
      </c>
      <c r="I192" s="291" t="s">
        <v>578</v>
      </c>
      <c r="J192" s="291"/>
      <c r="K192" s="339"/>
    </row>
    <row r="193" s="1" customFormat="1" ht="15" customHeight="1">
      <c r="B193" s="316"/>
      <c r="C193" s="352" t="s">
        <v>639</v>
      </c>
      <c r="D193" s="291"/>
      <c r="E193" s="291"/>
      <c r="F193" s="314" t="s">
        <v>543</v>
      </c>
      <c r="G193" s="291"/>
      <c r="H193" s="291" t="s">
        <v>640</v>
      </c>
      <c r="I193" s="291" t="s">
        <v>578</v>
      </c>
      <c r="J193" s="291"/>
      <c r="K193" s="339"/>
    </row>
    <row r="194" s="1" customFormat="1" ht="15" customHeight="1">
      <c r="B194" s="316"/>
      <c r="C194" s="352" t="s">
        <v>641</v>
      </c>
      <c r="D194" s="291"/>
      <c r="E194" s="291"/>
      <c r="F194" s="314" t="s">
        <v>549</v>
      </c>
      <c r="G194" s="291"/>
      <c r="H194" s="291" t="s">
        <v>642</v>
      </c>
      <c r="I194" s="291" t="s">
        <v>578</v>
      </c>
      <c r="J194" s="291"/>
      <c r="K194" s="339"/>
    </row>
    <row r="195" s="1" customFormat="1" ht="15" customHeight="1">
      <c r="B195" s="345"/>
      <c r="C195" s="360"/>
      <c r="D195" s="325"/>
      <c r="E195" s="325"/>
      <c r="F195" s="325"/>
      <c r="G195" s="325"/>
      <c r="H195" s="325"/>
      <c r="I195" s="325"/>
      <c r="J195" s="325"/>
      <c r="K195" s="346"/>
    </row>
    <row r="196" s="1" customFormat="1" ht="18.75" customHeight="1">
      <c r="B196" s="327"/>
      <c r="C196" s="337"/>
      <c r="D196" s="337"/>
      <c r="E196" s="337"/>
      <c r="F196" s="347"/>
      <c r="G196" s="337"/>
      <c r="H196" s="337"/>
      <c r="I196" s="337"/>
      <c r="J196" s="337"/>
      <c r="K196" s="327"/>
    </row>
    <row r="197" s="1" customFormat="1" ht="18.75" customHeight="1">
      <c r="B197" s="327"/>
      <c r="C197" s="337"/>
      <c r="D197" s="337"/>
      <c r="E197" s="337"/>
      <c r="F197" s="347"/>
      <c r="G197" s="337"/>
      <c r="H197" s="337"/>
      <c r="I197" s="337"/>
      <c r="J197" s="337"/>
      <c r="K197" s="327"/>
    </row>
    <row r="198" s="1" customFormat="1" ht="18.75" customHeight="1">
      <c r="B198" s="299"/>
      <c r="C198" s="299"/>
      <c r="D198" s="299"/>
      <c r="E198" s="299"/>
      <c r="F198" s="299"/>
      <c r="G198" s="299"/>
      <c r="H198" s="299"/>
      <c r="I198" s="299"/>
      <c r="J198" s="299"/>
      <c r="K198" s="299"/>
    </row>
    <row r="199" s="1" customFormat="1" ht="13.5">
      <c r="B199" s="278"/>
      <c r="C199" s="279"/>
      <c r="D199" s="279"/>
      <c r="E199" s="279"/>
      <c r="F199" s="279"/>
      <c r="G199" s="279"/>
      <c r="H199" s="279"/>
      <c r="I199" s="279"/>
      <c r="J199" s="279"/>
      <c r="K199" s="280"/>
    </row>
    <row r="200" s="1" customFormat="1" ht="21">
      <c r="B200" s="281"/>
      <c r="C200" s="282" t="s">
        <v>643</v>
      </c>
      <c r="D200" s="282"/>
      <c r="E200" s="282"/>
      <c r="F200" s="282"/>
      <c r="G200" s="282"/>
      <c r="H200" s="282"/>
      <c r="I200" s="282"/>
      <c r="J200" s="282"/>
      <c r="K200" s="283"/>
    </row>
    <row r="201" s="1" customFormat="1" ht="25.5" customHeight="1">
      <c r="B201" s="281"/>
      <c r="C201" s="361" t="s">
        <v>644</v>
      </c>
      <c r="D201" s="361"/>
      <c r="E201" s="361"/>
      <c r="F201" s="361" t="s">
        <v>645</v>
      </c>
      <c r="G201" s="362"/>
      <c r="H201" s="361" t="s">
        <v>646</v>
      </c>
      <c r="I201" s="361"/>
      <c r="J201" s="361"/>
      <c r="K201" s="283"/>
    </row>
    <row r="202" s="1" customFormat="1" ht="5.25" customHeight="1">
      <c r="B202" s="316"/>
      <c r="C202" s="311"/>
      <c r="D202" s="311"/>
      <c r="E202" s="311"/>
      <c r="F202" s="311"/>
      <c r="G202" s="337"/>
      <c r="H202" s="311"/>
      <c r="I202" s="311"/>
      <c r="J202" s="311"/>
      <c r="K202" s="339"/>
    </row>
    <row r="203" s="1" customFormat="1" ht="15" customHeight="1">
      <c r="B203" s="316"/>
      <c r="C203" s="291" t="s">
        <v>636</v>
      </c>
      <c r="D203" s="291"/>
      <c r="E203" s="291"/>
      <c r="F203" s="314" t="s">
        <v>43</v>
      </c>
      <c r="G203" s="291"/>
      <c r="H203" s="291" t="s">
        <v>647</v>
      </c>
      <c r="I203" s="291"/>
      <c r="J203" s="291"/>
      <c r="K203" s="339"/>
    </row>
    <row r="204" s="1" customFormat="1" ht="15" customHeight="1">
      <c r="B204" s="316"/>
      <c r="C204" s="291"/>
      <c r="D204" s="291"/>
      <c r="E204" s="291"/>
      <c r="F204" s="314" t="s">
        <v>44</v>
      </c>
      <c r="G204" s="291"/>
      <c r="H204" s="291" t="s">
        <v>648</v>
      </c>
      <c r="I204" s="291"/>
      <c r="J204" s="291"/>
      <c r="K204" s="339"/>
    </row>
    <row r="205" s="1" customFormat="1" ht="15" customHeight="1">
      <c r="B205" s="316"/>
      <c r="C205" s="291"/>
      <c r="D205" s="291"/>
      <c r="E205" s="291"/>
      <c r="F205" s="314" t="s">
        <v>47</v>
      </c>
      <c r="G205" s="291"/>
      <c r="H205" s="291" t="s">
        <v>649</v>
      </c>
      <c r="I205" s="291"/>
      <c r="J205" s="291"/>
      <c r="K205" s="339"/>
    </row>
    <row r="206" s="1" customFormat="1" ht="15" customHeight="1">
      <c r="B206" s="316"/>
      <c r="C206" s="291"/>
      <c r="D206" s="291"/>
      <c r="E206" s="291"/>
      <c r="F206" s="314" t="s">
        <v>45</v>
      </c>
      <c r="G206" s="291"/>
      <c r="H206" s="291" t="s">
        <v>650</v>
      </c>
      <c r="I206" s="291"/>
      <c r="J206" s="291"/>
      <c r="K206" s="339"/>
    </row>
    <row r="207" s="1" customFormat="1" ht="15" customHeight="1">
      <c r="B207" s="316"/>
      <c r="C207" s="291"/>
      <c r="D207" s="291"/>
      <c r="E207" s="291"/>
      <c r="F207" s="314" t="s">
        <v>46</v>
      </c>
      <c r="G207" s="291"/>
      <c r="H207" s="291" t="s">
        <v>651</v>
      </c>
      <c r="I207" s="291"/>
      <c r="J207" s="291"/>
      <c r="K207" s="339"/>
    </row>
    <row r="208" s="1" customFormat="1" ht="15" customHeight="1">
      <c r="B208" s="316"/>
      <c r="C208" s="291"/>
      <c r="D208" s="291"/>
      <c r="E208" s="291"/>
      <c r="F208" s="314"/>
      <c r="G208" s="291"/>
      <c r="H208" s="291"/>
      <c r="I208" s="291"/>
      <c r="J208" s="291"/>
      <c r="K208" s="339"/>
    </row>
    <row r="209" s="1" customFormat="1" ht="15" customHeight="1">
      <c r="B209" s="316"/>
      <c r="C209" s="291" t="s">
        <v>590</v>
      </c>
      <c r="D209" s="291"/>
      <c r="E209" s="291"/>
      <c r="F209" s="314" t="s">
        <v>79</v>
      </c>
      <c r="G209" s="291"/>
      <c r="H209" s="291" t="s">
        <v>652</v>
      </c>
      <c r="I209" s="291"/>
      <c r="J209" s="291"/>
      <c r="K209" s="339"/>
    </row>
    <row r="210" s="1" customFormat="1" ht="15" customHeight="1">
      <c r="B210" s="316"/>
      <c r="C210" s="291"/>
      <c r="D210" s="291"/>
      <c r="E210" s="291"/>
      <c r="F210" s="314" t="s">
        <v>487</v>
      </c>
      <c r="G210" s="291"/>
      <c r="H210" s="291" t="s">
        <v>488</v>
      </c>
      <c r="I210" s="291"/>
      <c r="J210" s="291"/>
      <c r="K210" s="339"/>
    </row>
    <row r="211" s="1" customFormat="1" ht="15" customHeight="1">
      <c r="B211" s="316"/>
      <c r="C211" s="291"/>
      <c r="D211" s="291"/>
      <c r="E211" s="291"/>
      <c r="F211" s="314" t="s">
        <v>485</v>
      </c>
      <c r="G211" s="291"/>
      <c r="H211" s="291" t="s">
        <v>653</v>
      </c>
      <c r="I211" s="291"/>
      <c r="J211" s="291"/>
      <c r="K211" s="339"/>
    </row>
    <row r="212" s="1" customFormat="1" ht="15" customHeight="1">
      <c r="B212" s="363"/>
      <c r="C212" s="291"/>
      <c r="D212" s="291"/>
      <c r="E212" s="291"/>
      <c r="F212" s="314" t="s">
        <v>85</v>
      </c>
      <c r="G212" s="352"/>
      <c r="H212" s="343" t="s">
        <v>84</v>
      </c>
      <c r="I212" s="343"/>
      <c r="J212" s="343"/>
      <c r="K212" s="364"/>
    </row>
    <row r="213" s="1" customFormat="1" ht="15" customHeight="1">
      <c r="B213" s="363"/>
      <c r="C213" s="291"/>
      <c r="D213" s="291"/>
      <c r="E213" s="291"/>
      <c r="F213" s="314" t="s">
        <v>489</v>
      </c>
      <c r="G213" s="352"/>
      <c r="H213" s="343" t="s">
        <v>654</v>
      </c>
      <c r="I213" s="343"/>
      <c r="J213" s="343"/>
      <c r="K213" s="364"/>
    </row>
    <row r="214" s="1" customFormat="1" ht="15" customHeight="1">
      <c r="B214" s="363"/>
      <c r="C214" s="291"/>
      <c r="D214" s="291"/>
      <c r="E214" s="291"/>
      <c r="F214" s="314"/>
      <c r="G214" s="352"/>
      <c r="H214" s="343"/>
      <c r="I214" s="343"/>
      <c r="J214" s="343"/>
      <c r="K214" s="364"/>
    </row>
    <row r="215" s="1" customFormat="1" ht="15" customHeight="1">
      <c r="B215" s="363"/>
      <c r="C215" s="291" t="s">
        <v>614</v>
      </c>
      <c r="D215" s="291"/>
      <c r="E215" s="291"/>
      <c r="F215" s="314">
        <v>1</v>
      </c>
      <c r="G215" s="352"/>
      <c r="H215" s="343" t="s">
        <v>655</v>
      </c>
      <c r="I215" s="343"/>
      <c r="J215" s="343"/>
      <c r="K215" s="364"/>
    </row>
    <row r="216" s="1" customFormat="1" ht="15" customHeight="1">
      <c r="B216" s="363"/>
      <c r="C216" s="291"/>
      <c r="D216" s="291"/>
      <c r="E216" s="291"/>
      <c r="F216" s="314">
        <v>2</v>
      </c>
      <c r="G216" s="352"/>
      <c r="H216" s="343" t="s">
        <v>656</v>
      </c>
      <c r="I216" s="343"/>
      <c r="J216" s="343"/>
      <c r="K216" s="364"/>
    </row>
    <row r="217" s="1" customFormat="1" ht="15" customHeight="1">
      <c r="B217" s="363"/>
      <c r="C217" s="291"/>
      <c r="D217" s="291"/>
      <c r="E217" s="291"/>
      <c r="F217" s="314">
        <v>3</v>
      </c>
      <c r="G217" s="352"/>
      <c r="H217" s="343" t="s">
        <v>657</v>
      </c>
      <c r="I217" s="343"/>
      <c r="J217" s="343"/>
      <c r="K217" s="364"/>
    </row>
    <row r="218" s="1" customFormat="1" ht="15" customHeight="1">
      <c r="B218" s="363"/>
      <c r="C218" s="291"/>
      <c r="D218" s="291"/>
      <c r="E218" s="291"/>
      <c r="F218" s="314">
        <v>4</v>
      </c>
      <c r="G218" s="352"/>
      <c r="H218" s="343" t="s">
        <v>658</v>
      </c>
      <c r="I218" s="343"/>
      <c r="J218" s="343"/>
      <c r="K218" s="364"/>
    </row>
    <row r="219" s="1" customFormat="1" ht="12.75" customHeight="1">
      <c r="B219" s="365"/>
      <c r="C219" s="366"/>
      <c r="D219" s="366"/>
      <c r="E219" s="366"/>
      <c r="F219" s="366"/>
      <c r="G219" s="366"/>
      <c r="H219" s="366"/>
      <c r="I219" s="366"/>
      <c r="J219" s="366"/>
      <c r="K219" s="36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PC\Votavová</dc:creator>
  <cp:lastModifiedBy>PC\Votavová</cp:lastModifiedBy>
  <dcterms:created xsi:type="dcterms:W3CDTF">2024-02-29T10:28:48Z</dcterms:created>
  <dcterms:modified xsi:type="dcterms:W3CDTF">2024-02-29T10:28:53Z</dcterms:modified>
</cp:coreProperties>
</file>