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rak\Desktop\Práce\Vedení_škola\ekonomika\rok2025\vyberobvky\konzultačky II\"/>
    </mc:Choice>
  </mc:AlternateContent>
  <xr:revisionPtr revIDLastSave="0" documentId="13_ncr:1_{6CCCC9A1-C6D3-4D99-8553-7D7DD43C86B4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Stavba" sheetId="1" r:id="rId1"/>
    <sheet name="VzorPolozky" sheetId="10" state="hidden" r:id="rId2"/>
    <sheet name="3 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'3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'3 1 Pol'!$A$1:$Y$82</definedName>
    <definedName name="_xlnm.Print_Area" localSheetId="0">Stavba!$A$1:$J$64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I52" i="1"/>
  <c r="I49" i="1"/>
  <c r="Q8" i="12"/>
  <c r="V8" i="12"/>
  <c r="G9" i="12"/>
  <c r="G8" i="12" s="1"/>
  <c r="I9" i="12"/>
  <c r="I8" i="12" s="1"/>
  <c r="K9" i="12"/>
  <c r="K8" i="12" s="1"/>
  <c r="M9" i="12"/>
  <c r="M8" i="12" s="1"/>
  <c r="O9" i="12"/>
  <c r="O8" i="12" s="1"/>
  <c r="Q9" i="12"/>
  <c r="V9" i="12"/>
  <c r="G11" i="12"/>
  <c r="I11" i="12"/>
  <c r="I10" i="12" s="1"/>
  <c r="K11" i="12"/>
  <c r="K10" i="12" s="1"/>
  <c r="O11" i="12"/>
  <c r="Q11" i="12"/>
  <c r="V11" i="12"/>
  <c r="G12" i="12"/>
  <c r="I12" i="12"/>
  <c r="K12" i="12"/>
  <c r="M12" i="12"/>
  <c r="O12" i="12"/>
  <c r="O10" i="12" s="1"/>
  <c r="Q12" i="12"/>
  <c r="Q10" i="12" s="1"/>
  <c r="V12" i="12"/>
  <c r="V10" i="12" s="1"/>
  <c r="G13" i="12"/>
  <c r="I51" i="1" s="1"/>
  <c r="G14" i="12"/>
  <c r="I14" i="12"/>
  <c r="K14" i="12"/>
  <c r="M14" i="12"/>
  <c r="O14" i="12"/>
  <c r="O13" i="12" s="1"/>
  <c r="Q14" i="12"/>
  <c r="Q13" i="12" s="1"/>
  <c r="V14" i="12"/>
  <c r="G15" i="12"/>
  <c r="I15" i="12"/>
  <c r="K15" i="12"/>
  <c r="M15" i="12"/>
  <c r="O15" i="12"/>
  <c r="Q15" i="12"/>
  <c r="V15" i="12"/>
  <c r="G16" i="12"/>
  <c r="I16" i="12"/>
  <c r="K16" i="12"/>
  <c r="M16" i="12"/>
  <c r="O16" i="12"/>
  <c r="Q16" i="12"/>
  <c r="V16" i="12"/>
  <c r="G17" i="12"/>
  <c r="I17" i="12"/>
  <c r="K17" i="12"/>
  <c r="M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I20" i="12"/>
  <c r="K20" i="12"/>
  <c r="M20" i="12"/>
  <c r="O20" i="12"/>
  <c r="Q20" i="12"/>
  <c r="V20" i="12"/>
  <c r="O21" i="12"/>
  <c r="G22" i="12"/>
  <c r="I22" i="12"/>
  <c r="K22" i="12"/>
  <c r="M22" i="12"/>
  <c r="O22" i="12"/>
  <c r="Q22" i="12"/>
  <c r="Q21" i="12" s="1"/>
  <c r="V22" i="12"/>
  <c r="V21" i="12" s="1"/>
  <c r="G23" i="12"/>
  <c r="I23" i="12"/>
  <c r="I21" i="12" s="1"/>
  <c r="K23" i="12"/>
  <c r="K21" i="12" s="1"/>
  <c r="O23" i="12"/>
  <c r="Q23" i="12"/>
  <c r="V23" i="12"/>
  <c r="V24" i="12"/>
  <c r="G25" i="12"/>
  <c r="I25" i="12"/>
  <c r="K25" i="12"/>
  <c r="O25" i="12"/>
  <c r="Q25" i="12"/>
  <c r="V25" i="12"/>
  <c r="G26" i="12"/>
  <c r="I26" i="12"/>
  <c r="K26" i="12"/>
  <c r="M26" i="12"/>
  <c r="O26" i="12"/>
  <c r="O24" i="12" s="1"/>
  <c r="Q26" i="12"/>
  <c r="Q24" i="12" s="1"/>
  <c r="V26" i="12"/>
  <c r="G27" i="12"/>
  <c r="I27" i="12"/>
  <c r="K27" i="12"/>
  <c r="M27" i="12"/>
  <c r="O27" i="12"/>
  <c r="Q27" i="12"/>
  <c r="V27" i="12"/>
  <c r="G28" i="12"/>
  <c r="I28" i="12"/>
  <c r="K28" i="12"/>
  <c r="M28" i="12"/>
  <c r="O28" i="12"/>
  <c r="Q28" i="12"/>
  <c r="V28" i="12"/>
  <c r="K29" i="12"/>
  <c r="O29" i="12"/>
  <c r="Q29" i="12"/>
  <c r="V29" i="12"/>
  <c r="G30" i="12"/>
  <c r="I30" i="12"/>
  <c r="I29" i="12" s="1"/>
  <c r="K30" i="12"/>
  <c r="O30" i="12"/>
  <c r="Q30" i="12"/>
  <c r="V30" i="12"/>
  <c r="Q31" i="12"/>
  <c r="V31" i="12"/>
  <c r="G32" i="12"/>
  <c r="I32" i="12"/>
  <c r="K32" i="12"/>
  <c r="M32" i="12"/>
  <c r="O32" i="12"/>
  <c r="Q32" i="12"/>
  <c r="V32" i="12"/>
  <c r="G33" i="12"/>
  <c r="I33" i="12"/>
  <c r="K33" i="12"/>
  <c r="M33" i="12"/>
  <c r="M31" i="12" s="1"/>
  <c r="O33" i="12"/>
  <c r="O31" i="12" s="1"/>
  <c r="Q33" i="12"/>
  <c r="V33" i="12"/>
  <c r="G34" i="12"/>
  <c r="I34" i="12"/>
  <c r="K34" i="12"/>
  <c r="M34" i="12"/>
  <c r="O34" i="12"/>
  <c r="Q34" i="12"/>
  <c r="V34" i="12"/>
  <c r="G35" i="12"/>
  <c r="M35" i="12" s="1"/>
  <c r="I35" i="12"/>
  <c r="K35" i="12"/>
  <c r="O35" i="12"/>
  <c r="Q35" i="12"/>
  <c r="V35" i="12"/>
  <c r="G36" i="12"/>
  <c r="I36" i="12"/>
  <c r="K36" i="12"/>
  <c r="M36" i="12"/>
  <c r="O36" i="12"/>
  <c r="Q36" i="12"/>
  <c r="V36" i="12"/>
  <c r="G37" i="12"/>
  <c r="M37" i="12" s="1"/>
  <c r="I37" i="12"/>
  <c r="K37" i="12"/>
  <c r="O37" i="12"/>
  <c r="Q37" i="12"/>
  <c r="V37" i="12"/>
  <c r="G38" i="12"/>
  <c r="I38" i="12"/>
  <c r="K38" i="12"/>
  <c r="M38" i="12"/>
  <c r="O38" i="12"/>
  <c r="Q38" i="12"/>
  <c r="V38" i="12"/>
  <c r="O39" i="12"/>
  <c r="Q39" i="12"/>
  <c r="V39" i="12"/>
  <c r="G40" i="12"/>
  <c r="G39" i="12" s="1"/>
  <c r="I40" i="12"/>
  <c r="I39" i="12" s="1"/>
  <c r="K40" i="12"/>
  <c r="K39" i="12" s="1"/>
  <c r="M40" i="12"/>
  <c r="M39" i="12" s="1"/>
  <c r="O40" i="12"/>
  <c r="Q40" i="12"/>
  <c r="V40" i="12"/>
  <c r="G42" i="12"/>
  <c r="I42" i="12"/>
  <c r="I41" i="12" s="1"/>
  <c r="K42" i="12"/>
  <c r="O42" i="12"/>
  <c r="Q42" i="12"/>
  <c r="V42" i="12"/>
  <c r="G43" i="12"/>
  <c r="I43" i="12"/>
  <c r="K43" i="12"/>
  <c r="K41" i="12" s="1"/>
  <c r="M43" i="12"/>
  <c r="O43" i="12"/>
  <c r="O41" i="12" s="1"/>
  <c r="Q43" i="12"/>
  <c r="Q41" i="12" s="1"/>
  <c r="V43" i="12"/>
  <c r="V41" i="12" s="1"/>
  <c r="G44" i="12"/>
  <c r="I44" i="12"/>
  <c r="K44" i="12"/>
  <c r="M44" i="12"/>
  <c r="O44" i="12"/>
  <c r="Q44" i="12"/>
  <c r="V44" i="12"/>
  <c r="G45" i="12"/>
  <c r="I45" i="12"/>
  <c r="K45" i="12"/>
  <c r="M45" i="12"/>
  <c r="O45" i="12"/>
  <c r="G46" i="12"/>
  <c r="I46" i="12"/>
  <c r="K46" i="12"/>
  <c r="M46" i="12"/>
  <c r="O46" i="12"/>
  <c r="Q46" i="12"/>
  <c r="Q45" i="12" s="1"/>
  <c r="V46" i="12"/>
  <c r="V45" i="12" s="1"/>
  <c r="G47" i="12"/>
  <c r="I47" i="12"/>
  <c r="G48" i="12"/>
  <c r="I48" i="12"/>
  <c r="K48" i="12"/>
  <c r="M48" i="12"/>
  <c r="M47" i="12" s="1"/>
  <c r="O48" i="12"/>
  <c r="Q48" i="12"/>
  <c r="V48" i="12"/>
  <c r="V47" i="12" s="1"/>
  <c r="G49" i="12"/>
  <c r="M49" i="12" s="1"/>
  <c r="I49" i="12"/>
  <c r="K49" i="12"/>
  <c r="O49" i="12"/>
  <c r="Q49" i="12"/>
  <c r="V49" i="12"/>
  <c r="G50" i="12"/>
  <c r="I50" i="12"/>
  <c r="K50" i="12"/>
  <c r="K47" i="12" s="1"/>
  <c r="M50" i="12"/>
  <c r="O50" i="12"/>
  <c r="Q50" i="12"/>
  <c r="V50" i="12"/>
  <c r="G52" i="12"/>
  <c r="I52" i="12"/>
  <c r="K52" i="12"/>
  <c r="K51" i="12" s="1"/>
  <c r="M52" i="12"/>
  <c r="M51" i="12" s="1"/>
  <c r="O52" i="12"/>
  <c r="Q52" i="12"/>
  <c r="V52" i="12"/>
  <c r="G53" i="12"/>
  <c r="I53" i="12"/>
  <c r="K53" i="12"/>
  <c r="M53" i="12"/>
  <c r="O53" i="12"/>
  <c r="Q53" i="12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7" i="12"/>
  <c r="G56" i="12" s="1"/>
  <c r="I57" i="12"/>
  <c r="I56" i="12" s="1"/>
  <c r="K57" i="12"/>
  <c r="K56" i="12" s="1"/>
  <c r="M57" i="12"/>
  <c r="M56" i="12" s="1"/>
  <c r="O57" i="12"/>
  <c r="O56" i="12" s="1"/>
  <c r="Q57" i="12"/>
  <c r="V57" i="12"/>
  <c r="G58" i="12"/>
  <c r="I58" i="12"/>
  <c r="K58" i="12"/>
  <c r="M58" i="12"/>
  <c r="O58" i="12"/>
  <c r="Q58" i="12"/>
  <c r="Q56" i="12" s="1"/>
  <c r="V58" i="12"/>
  <c r="V56" i="12" s="1"/>
  <c r="G59" i="12"/>
  <c r="I59" i="12"/>
  <c r="K59" i="12"/>
  <c r="G60" i="12"/>
  <c r="I60" i="12"/>
  <c r="K60" i="12"/>
  <c r="M60" i="12"/>
  <c r="O60" i="12"/>
  <c r="Q60" i="12"/>
  <c r="V60" i="12"/>
  <c r="V59" i="12" s="1"/>
  <c r="G61" i="12"/>
  <c r="M61" i="12" s="1"/>
  <c r="I61" i="12"/>
  <c r="K61" i="12"/>
  <c r="O61" i="12"/>
  <c r="Q61" i="12"/>
  <c r="V61" i="12"/>
  <c r="G62" i="12"/>
  <c r="I62" i="12"/>
  <c r="K62" i="12"/>
  <c r="M62" i="12"/>
  <c r="O62" i="12"/>
  <c r="Q62" i="12"/>
  <c r="V62" i="12"/>
  <c r="G64" i="12"/>
  <c r="I64" i="12"/>
  <c r="K64" i="12"/>
  <c r="K63" i="12" s="1"/>
  <c r="M64" i="12"/>
  <c r="M63" i="12" s="1"/>
  <c r="O64" i="12"/>
  <c r="Q64" i="12"/>
  <c r="V64" i="12"/>
  <c r="G65" i="12"/>
  <c r="I65" i="12"/>
  <c r="K65" i="12"/>
  <c r="M65" i="12"/>
  <c r="O65" i="12"/>
  <c r="Q65" i="12"/>
  <c r="V65" i="12"/>
  <c r="G66" i="12"/>
  <c r="M66" i="12" s="1"/>
  <c r="I66" i="12"/>
  <c r="K66" i="12"/>
  <c r="O66" i="12"/>
  <c r="Q66" i="12"/>
  <c r="V66" i="12"/>
  <c r="G67" i="12"/>
  <c r="I67" i="12"/>
  <c r="K67" i="12"/>
  <c r="M67" i="12"/>
  <c r="O67" i="12"/>
  <c r="Q67" i="12"/>
  <c r="V67" i="12"/>
  <c r="G68" i="12"/>
  <c r="I68" i="12"/>
  <c r="K68" i="12"/>
  <c r="M68" i="12"/>
  <c r="O68" i="12"/>
  <c r="Q68" i="12"/>
  <c r="V68" i="12"/>
  <c r="G69" i="12"/>
  <c r="I69" i="12"/>
  <c r="K69" i="12"/>
  <c r="M69" i="12"/>
  <c r="O69" i="12"/>
  <c r="Q69" i="12"/>
  <c r="V69" i="12"/>
  <c r="G70" i="12"/>
  <c r="I70" i="12"/>
  <c r="K70" i="12"/>
  <c r="M70" i="12"/>
  <c r="O70" i="12"/>
  <c r="Q70" i="12"/>
  <c r="V70" i="12"/>
  <c r="AE72" i="12"/>
  <c r="F41" i="1" s="1"/>
  <c r="I20" i="1"/>
  <c r="I19" i="1"/>
  <c r="I18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F39" i="1" l="1"/>
  <c r="F40" i="1"/>
  <c r="I17" i="1"/>
  <c r="F42" i="1"/>
  <c r="G23" i="1" s="1"/>
  <c r="AF72" i="12"/>
  <c r="V63" i="12"/>
  <c r="I63" i="12"/>
  <c r="M42" i="12"/>
  <c r="M41" i="12" s="1"/>
  <c r="G41" i="12"/>
  <c r="M23" i="12"/>
  <c r="M21" i="12" s="1"/>
  <c r="G21" i="12"/>
  <c r="M11" i="12"/>
  <c r="M10" i="12" s="1"/>
  <c r="G10" i="12"/>
  <c r="Q63" i="12"/>
  <c r="G63" i="12"/>
  <c r="O63" i="12"/>
  <c r="K31" i="12"/>
  <c r="I31" i="12"/>
  <c r="Q59" i="12"/>
  <c r="V51" i="12"/>
  <c r="I51" i="12"/>
  <c r="G31" i="12"/>
  <c r="M25" i="12"/>
  <c r="M24" i="12" s="1"/>
  <c r="G24" i="12"/>
  <c r="O59" i="12"/>
  <c r="Q51" i="12"/>
  <c r="G51" i="12"/>
  <c r="M59" i="12"/>
  <c r="O51" i="12"/>
  <c r="M13" i="12"/>
  <c r="Q47" i="12"/>
  <c r="K24" i="12"/>
  <c r="K13" i="12"/>
  <c r="O47" i="12"/>
  <c r="M30" i="12"/>
  <c r="M29" i="12" s="1"/>
  <c r="G29" i="12"/>
  <c r="I24" i="12"/>
  <c r="V13" i="12"/>
  <c r="I13" i="12"/>
  <c r="G40" i="1" l="1"/>
  <c r="I40" i="1" s="1"/>
  <c r="G39" i="1"/>
  <c r="G41" i="1"/>
  <c r="I41" i="1" s="1"/>
  <c r="I50" i="1"/>
  <c r="G72" i="12"/>
  <c r="I16" i="1" l="1"/>
  <c r="I21" i="1" s="1"/>
  <c r="I64" i="1"/>
  <c r="G42" i="1"/>
  <c r="G25" i="1" s="1"/>
  <c r="A27" i="1" s="1"/>
  <c r="G28" i="1" s="1"/>
  <c r="G27" i="1" s="1"/>
  <c r="G29" i="1" s="1"/>
  <c r="I39" i="1"/>
  <c r="I42" i="1" s="1"/>
  <c r="J58" i="1" l="1"/>
  <c r="J49" i="1"/>
  <c r="J57" i="1"/>
  <c r="J50" i="1"/>
  <c r="J51" i="1"/>
  <c r="J53" i="1"/>
  <c r="J52" i="1"/>
  <c r="J61" i="1"/>
  <c r="J55" i="1"/>
  <c r="J56" i="1"/>
  <c r="J63" i="1"/>
  <c r="J60" i="1"/>
  <c r="J62" i="1"/>
  <c r="J59" i="1"/>
  <c r="J54" i="1"/>
  <c r="A28" i="1"/>
  <c r="J41" i="1"/>
  <c r="J40" i="1"/>
  <c r="J39" i="1"/>
  <c r="J42" i="1" s="1"/>
  <c r="J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Kupčík</author>
  </authors>
  <commentList>
    <comment ref="S6" authorId="0" shapeId="0" xr:uid="{73D27C21-09E9-46AF-8513-E8DB40FC1FD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4D5A5D8-A5AF-4928-B416-F4CAD6EACDF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<sst xmlns="http://schemas.openxmlformats.org/spreadsheetml/2006/main" count="607" uniqueCount="236">
  <si>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</si>
  <si>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</si>
  <si>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</si>
  <si>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</si>
  <si>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</si>
  <si>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</si>
  <si>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</si>
  <si>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</si>
  <si>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</si>
  <si>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</si>
  <si>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</si>
  <si>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</si>
  <si>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</si>
  <si>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</si>
  <si>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</si>
  <si>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</si>
  <si>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</si>
  <si>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</si>
  <si>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</si>
  <si>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</si>
  <si>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</si>
  <si>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</si>
  <si>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</si>
  <si>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</si>
  <si>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</si>
  <si>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</si>
  <si>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</si>
  <si>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</si>
  <si>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</si>
  <si>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</si>
  <si>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</si>
  <si>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</si>
  <si>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</si>
  <si>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</si>
  <si>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</si>
  <si>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</si>
  <si>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</si>
  <si>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</si>
  <si>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</si>
  <si>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</si>
  <si>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</si>
  <si>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</si>
  <si>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Hovorové místnosti - II.NP</t>
  </si>
  <si>
    <t>3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</si>
  <si>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</si>
  <si>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</si>
  <si>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</si>
  <si>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</si>
  <si>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</si>
  <si>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</si>
  <si>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</si>
  <si>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2</t>
  </si>
  <si>
    <t>Základy a zvláštní zakládání</t>
  </si>
  <si>
    <t>342</t>
  </si>
  <si>
    <t>Stěny a příčky montované lehké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</si>
  <si>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</si>
  <si>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</si>
  <si>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</si>
  <si>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</si>
  <si>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</si>
  <si>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</si>
  <si>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</si>
  <si>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</si>
  <si>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</si>
  <si>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</si>
  <si>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</si>
  <si>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</si>
  <si>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713</t>
  </si>
  <si>
    <t>Izolace tepelné</t>
  </si>
  <si>
    <t>735</t>
  </si>
  <si>
    <t>Otopná tělesa</t>
  </si>
  <si>
    <t>767</t>
  </si>
  <si>
    <t>Konstrukce zámečnické</t>
  </si>
  <si>
    <t>776</t>
  </si>
  <si>
    <t>Podlahy a stěny povlakové</t>
  </si>
  <si>
    <t>783</t>
  </si>
  <si>
    <t>Nátěry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</si>
  <si>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</si>
  <si>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</si>
  <si>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</si>
  <si>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</si>
  <si>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</si>
  <si>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</si>
  <si>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</si>
  <si>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</si>
  <si>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</si>
  <si>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</si>
  <si>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</si>
  <si>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</si>
  <si>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</si>
  <si>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</si>
  <si>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</si>
  <si>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</si>
  <si>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</si>
  <si>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</si>
  <si>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</si>
  <si>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</si>
  <si>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</si>
  <si>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</si>
  <si>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</si>
  <si>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</si>
  <si>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</si>
  <si>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</si>
  <si>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</si>
  <si>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</si>
  <si>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</si>
  <si>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</si>
  <si>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</si>
  <si>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</si>
  <si>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</si>
  <si>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</si>
  <si>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</si>
  <si>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289902121R00</t>
  </si>
  <si>
    <t>Odsekání betonu stěn, vrstvy do 80 mm</t>
  </si>
  <si>
    <t>m2</t>
  </si>
  <si>
    <t>RTS 25/ I</t>
  </si>
  <si>
    <t>Práce</t>
  </si>
  <si>
    <t>Běžná</t>
  </si>
  <si>
    <t>POL1_</t>
  </si>
  <si>
    <t>342013225R00</t>
  </si>
  <si>
    <t>Příčka sádrokartonová svěšená tl. 150 mm, 1x ocelová konstrukce CW 100, izolace,  2x opláštěná, MA tl. 12,5 mm</t>
  </si>
  <si>
    <t>Indiv</t>
  </si>
  <si>
    <t>342013325R00</t>
  </si>
  <si>
    <t>Příčka sádrokartonová tl. 150 mm, 1x ocelová konstrukce CW 100, izolace,2x opláštěná, MA tl. 12,5 mm</t>
  </si>
  <si>
    <t>612403382R00</t>
  </si>
  <si>
    <t>Hrubá výplň rýh ve stěnách do 5x5 cm maltou ze SMS</t>
  </si>
  <si>
    <t>m</t>
  </si>
  <si>
    <t>612403393R00</t>
  </si>
  <si>
    <t>Hrubá výplň rýh ve stěnách do 15x5 cm maltou z SMS</t>
  </si>
  <si>
    <t>612421231RT2</t>
  </si>
  <si>
    <t>Oprava vápen.omítek stěn do 10 % pl. - štukových s použitím suché maltové směsi</t>
  </si>
  <si>
    <t>612423531RT2</t>
  </si>
  <si>
    <t>Omítka rýh stěn vápenná šířky do 15 cm, štuková s použitím suché maltové směsi</t>
  </si>
  <si>
    <t>612425931RT2</t>
  </si>
  <si>
    <t>Omítka vápenná vnitřního ostění - štuková s použitím suché maltové směsi</t>
  </si>
  <si>
    <t>612481211RU2</t>
  </si>
  <si>
    <t>Montáž výztužné sítě (perlinky) do stěrky - vnitřní stěny včetně výztužné sítě a stěrkového tmelu Stomix</t>
  </si>
  <si>
    <t>61882</t>
  </si>
  <si>
    <t>Dilatační profil do omítky</t>
  </si>
  <si>
    <t>Vlastní</t>
  </si>
  <si>
    <t>624602111R00</t>
  </si>
  <si>
    <t>Tmelení spár š. 10 mm hl. 7 mm elastickým tmelem Soudaseal</t>
  </si>
  <si>
    <t>909      R00</t>
  </si>
  <si>
    <t>Hzs-nezmeritelne stavebni prace</t>
  </si>
  <si>
    <t>h</t>
  </si>
  <si>
    <t>Prav.M</t>
  </si>
  <si>
    <t>HZS</t>
  </si>
  <si>
    <t>POL10_</t>
  </si>
  <si>
    <t>631317115R00</t>
  </si>
  <si>
    <t>Řezání dilatační spáry hl. 0-150 mm, beton prostý</t>
  </si>
  <si>
    <t>632415104RT2</t>
  </si>
  <si>
    <t>Potěr Morfico samonivelační ručně tl. 4 mm MFC Level 320 - vyrovnávací</t>
  </si>
  <si>
    <t>632415120R00</t>
  </si>
  <si>
    <t>Potěr Morfico samonivelační ručně tl. 20 mm</t>
  </si>
  <si>
    <t>632421190RU1</t>
  </si>
  <si>
    <t>Potěr WEBER Saint-Gobain,ručně zpracovaný,tl.80 mm weberbat  balkonový</t>
  </si>
  <si>
    <t>941955002R00</t>
  </si>
  <si>
    <t>Lešení lehké pomocné, výška podlahy do 1,9 m</t>
  </si>
  <si>
    <t>965043341RT1</t>
  </si>
  <si>
    <t>Bourání podkladů bet., potěr tl. 10 cm, nad 4 m2 ručně mazanina tl. 5 - 8 cm s potěrem</t>
  </si>
  <si>
    <t>m3</t>
  </si>
  <si>
    <t>965081813R00</t>
  </si>
  <si>
    <t>Bourání dlažeb terac.,čedič. tl.do 30 mm, nad 1 m2</t>
  </si>
  <si>
    <t>968062456R00</t>
  </si>
  <si>
    <t>Vybourání dřevěných dveřních zárubní pl. nad 2 m2</t>
  </si>
  <si>
    <t>970231100R00</t>
  </si>
  <si>
    <t>Řezání cihelného zdiva hl. řezu 100 mm</t>
  </si>
  <si>
    <t>978013191R00</t>
  </si>
  <si>
    <t>Otlučení omítek vnitřních stěn v rozsahu do 100 %</t>
  </si>
  <si>
    <t>978015241R00</t>
  </si>
  <si>
    <t>Otlučení omítek vnějších MVC v složit.1-4 do 30 %</t>
  </si>
  <si>
    <t>968225</t>
  </si>
  <si>
    <t>Vybourání posuvných dveří vč. pouzdra, likvidace odpadu</t>
  </si>
  <si>
    <t>kpl.</t>
  </si>
  <si>
    <t>999281148R00</t>
  </si>
  <si>
    <t>Přesun hmot pro opravy a údržbu do v. 12 m,nošením</t>
  </si>
  <si>
    <t>t</t>
  </si>
  <si>
    <t>Přesun hmot</t>
  </si>
  <si>
    <t>POL7_</t>
  </si>
  <si>
    <t>713121111RU6</t>
  </si>
  <si>
    <t>Montáž tepelné nebo kročejové izolace podlah na sucho, jednovrstvé včetně dodávky Nobasil  PTN tl. 25/20 mm</t>
  </si>
  <si>
    <t>713191100RT9</t>
  </si>
  <si>
    <t>Položení separační fólie včetně dodávky PE fólie</t>
  </si>
  <si>
    <t>998713202R00</t>
  </si>
  <si>
    <t>Přesun hmot pro izolace tepelné, výšky do 12 m</t>
  </si>
  <si>
    <t>73511181</t>
  </si>
  <si>
    <t>Demontáž těles otopných litinových článkových s úpravou potrubí, zamražením a zaslepením</t>
  </si>
  <si>
    <t>kus</t>
  </si>
  <si>
    <t>767882</t>
  </si>
  <si>
    <t>Příčka skleněná s hliníkovým rámem, zvýšený hlukový útlum akustické bezpečnostní 2 sklo, Rw43 dB dveře prosklené, 3500*2880</t>
  </si>
  <si>
    <t>767883</t>
  </si>
  <si>
    <t>Žaluzie horizontální do plné části příčky</t>
  </si>
  <si>
    <t>998767202R00</t>
  </si>
  <si>
    <t>Přesun hmot pro zámečnické konstr., výšky do 12 m</t>
  </si>
  <si>
    <t>776431020R00</t>
  </si>
  <si>
    <t>Lepení podlahových soklíků z kobercových pásů</t>
  </si>
  <si>
    <t>776572100RT1</t>
  </si>
  <si>
    <t>Lepení povlakové podlahy z pásů textilních pouze položení - koberec ve specifikaci</t>
  </si>
  <si>
    <t>69741308R</t>
  </si>
  <si>
    <t>Koberec vpichovaný PA Finett 11 tl. 5,2 mm, š. role 2,0 m</t>
  </si>
  <si>
    <t>SPCM</t>
  </si>
  <si>
    <t>Specifikace</t>
  </si>
  <si>
    <t>POL3_</t>
  </si>
  <si>
    <t>998776102R00</t>
  </si>
  <si>
    <t>Přesun hmot pro podlahy povlakové, výšky do 12 m</t>
  </si>
  <si>
    <t>783324140R00</t>
  </si>
  <si>
    <t>Nátěr syntetický litin. radiátorů Z +1x + 1x email</t>
  </si>
  <si>
    <t>783424240R00</t>
  </si>
  <si>
    <t>Nátěr syntet. potrubí do DN 50 mm  Z+1x +1x email</t>
  </si>
  <si>
    <t>784402802R00</t>
  </si>
  <si>
    <t>Odstranění malby oškrábáním v místnosti H do 5 m</t>
  </si>
  <si>
    <t>784161101R00</t>
  </si>
  <si>
    <t>Penetrace podkladu nátěrem HET, A - Grund 1x</t>
  </si>
  <si>
    <t>784165512R00</t>
  </si>
  <si>
    <t>Malba HET Klasik, bílá, bez penetrace, 2 x</t>
  </si>
  <si>
    <t>979086112R00</t>
  </si>
  <si>
    <t>Nakládání nebo překládání suti a vybouraných hmot</t>
  </si>
  <si>
    <t>Přesun suti</t>
  </si>
  <si>
    <t>POL8_</t>
  </si>
  <si>
    <t>979011211R00</t>
  </si>
  <si>
    <t>Svislá doprava suti a vybour. hmot za 2.NP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</si>
  <si>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</si>
  <si>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</si>
  <si>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</si>
  <si>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</si>
  <si>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</si>
  <si>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</si>
  <si>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</si>
  <si>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</si>
  <si>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</si>
  <si>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skládku 10 % příměsí - DUFONEV Brno</t>
  </si>
  <si>
    <t>SUM</t>
  </si>
  <si>
    <t>Poznámky uchazeče k zadání</t>
  </si>
  <si>
    <t>POPUZIV</t>
  </si>
  <si>
    <t>END</t>
  </si>
  <si>
    <t>Základní škola, Brno, Gajdošova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</si>
</sst>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8" xfId="0" applyNumberFormat="1" applyFont="1" applyFill="1" applyBorder="1" applyAlignment="1">
      <alignment horizontal="center" vertical="center"/>
    </xf>
    <xf numFmtId="4" fontId="7" fillId="2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3" borderId="0" xfId="0" applyNumberFormat="1" applyFont="1" applyFill="1" applyBorder="1" applyAlignment="1" applyProtection="1">
      <alignment vertical="top" shrinkToFit="1"/>
      <protection locked="0"/>
    </xf>
    <xf numFmtId="165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9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3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3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165" fontId="17" fillId="3" borderId="0" xfId="0" applyNumberFormat="1" applyFont="1" applyFill="1" applyBorder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1" zoomScaleNormal="100" zoomScaleSheetLayoutView="75" workbookViewId="0">
      <selection activeCell="E16" sqref="E16:F1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7" t="s">
        <v>24</v>
      </c>
      <c r="C2" s="78"/>
      <c r="D2" s="79"/>
      <c r="E2" s="234" t="s">
        <v>235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0" t="s">
        <v>44</v>
      </c>
      <c r="C3" s="78"/>
      <c r="D3" s="81"/>
      <c r="E3" s="237" t="s">
        <v>42</v>
      </c>
      <c r="F3" s="238"/>
      <c r="G3" s="238"/>
      <c r="H3" s="238"/>
      <c r="I3" s="238"/>
      <c r="J3" s="239"/>
    </row>
    <row r="4" spans="1:15" ht="23.25" customHeight="1" x14ac:dyDescent="0.2">
      <c r="A4" s="76">
        <v>3872</v>
      </c>
      <c r="B4" s="82" t="s">
        <v>45</v>
      </c>
      <c r="C4" s="83"/>
      <c r="D4" s="84"/>
      <c r="E4" s="217" t="s">
        <v>42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 t="s">
        <v>235</v>
      </c>
      <c r="E5" s="223"/>
      <c r="F5" s="223"/>
      <c r="G5" s="223"/>
      <c r="H5" s="18" t="s">
        <v>40</v>
      </c>
      <c r="I5" s="22">
        <v>48510921</v>
      </c>
      <c r="J5" s="8"/>
    </row>
    <row r="6" spans="1:15" ht="15.75" customHeight="1" x14ac:dyDescent="0.2">
      <c r="A6" s="2"/>
      <c r="B6" s="28"/>
      <c r="C6" s="55"/>
      <c r="D6" s="224"/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6"/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43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SUMIF(F49:F63,A16,I49:I63)+SUMIF(F49:F63,"PSU",I49:I63)</f>
        <v>0</v>
      </c>
      <c r="J16" s="207"/>
    </row>
    <row r="17" spans="1:10" ht="23.25" customHeight="1" x14ac:dyDescent="0.2">
      <c r="A17" s="143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SUMIF(F49:F63,A17,I49:I63)</f>
        <v>0</v>
      </c>
      <c r="J17" s="207"/>
    </row>
    <row r="18" spans="1:10" ht="23.25" customHeight="1" x14ac:dyDescent="0.2">
      <c r="A18" s="143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SUMIF(F49:F63,A18,I49:I63)</f>
        <v>0</v>
      </c>
      <c r="J18" s="207"/>
    </row>
    <row r="19" spans="1:10" ht="23.25" customHeight="1" x14ac:dyDescent="0.2">
      <c r="A19" s="143" t="s">
        <v>82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SUMIF(F49:F63,A19,I49:I63)</f>
        <v>0</v>
      </c>
      <c r="J19" s="207"/>
    </row>
    <row r="20" spans="1:10" ht="23.25" customHeight="1" x14ac:dyDescent="0.2">
      <c r="A20" s="143" t="s">
        <v>83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SUMIF(F49:F63,A20,I49:I63)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01">
        <f>I23*E23/100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I25*E25/100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33">
        <f>CenaCelkemBezDPH-(ZakladDPHSni+ZakladDPHZakl)</f>
        <v>0</v>
      </c>
      <c r="H27" s="233"/>
      <c r="I27" s="233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25</v>
      </c>
      <c r="C28" s="117"/>
      <c r="D28" s="117"/>
      <c r="E28" s="118"/>
      <c r="F28" s="119"/>
      <c r="G28" s="211">
        <f>A27</f>
        <v>0</v>
      </c>
      <c r="H28" s="211"/>
      <c r="I28" s="211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37</v>
      </c>
      <c r="C29" s="121"/>
      <c r="D29" s="121"/>
      <c r="E29" s="121"/>
      <c r="F29" s="122"/>
      <c r="G29" s="210">
        <f>ZakladDPHSni+DPHSni+ZakladDPHZakl+DPHZakl+Zaokrouhleni</f>
        <v>0</v>
      </c>
      <c r="H29" s="210"/>
      <c r="I29" s="210"/>
      <c r="J29" s="123" t="s">
        <v>48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46</v>
      </c>
      <c r="C39" s="196"/>
      <c r="D39" s="196"/>
      <c r="E39" s="196"/>
      <c r="F39" s="100">
        <f>'3 1 Pol'!AE72</f>
        <v>0</v>
      </c>
      <c r="G39" s="101">
        <f>'3 1 Pol'!AF72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5" t="s">
        <v>43</v>
      </c>
      <c r="C40" s="197" t="s">
        <v>42</v>
      </c>
      <c r="D40" s="197"/>
      <c r="E40" s="197"/>
      <c r="F40" s="106">
        <f>'3 1 Pol'!AE72</f>
        <v>0</v>
      </c>
      <c r="G40" s="107">
        <f>'3 1 Pol'!AF72</f>
        <v>0</v>
      </c>
      <c r="H40" s="107"/>
      <c r="I40" s="108">
        <f>F40+G40+H40</f>
        <v>0</v>
      </c>
      <c r="J40" s="109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10" t="s">
        <v>41</v>
      </c>
      <c r="C41" s="196" t="s">
        <v>42</v>
      </c>
      <c r="D41" s="196"/>
      <c r="E41" s="196"/>
      <c r="F41" s="111">
        <f>'3 1 Pol'!AE72</f>
        <v>0</v>
      </c>
      <c r="G41" s="102">
        <f>'3 1 Pol'!AF72</f>
        <v>0</v>
      </c>
      <c r="H41" s="102"/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88"/>
      <c r="B42" s="198" t="s">
        <v>47</v>
      </c>
      <c r="C42" s="199"/>
      <c r="D42" s="199"/>
      <c r="E42" s="199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6" spans="1:10" ht="15.75" x14ac:dyDescent="0.25">
      <c r="B46" s="124" t="s">
        <v>49</v>
      </c>
    </row>
    <row r="48" spans="1:10" ht="25.5" customHeight="1" x14ac:dyDescent="0.2">
      <c r="A48" s="126"/>
      <c r="B48" s="129" t="s">
        <v>18</v>
      </c>
      <c r="C48" s="129" t="s">
        <v>6</v>
      </c>
      <c r="D48" s="130"/>
      <c r="E48" s="130"/>
      <c r="F48" s="131" t="s">
        <v>50</v>
      </c>
      <c r="G48" s="131"/>
      <c r="H48" s="131"/>
      <c r="I48" s="131" t="s">
        <v>31</v>
      </c>
      <c r="J48" s="131" t="s">
        <v>0</v>
      </c>
    </row>
    <row r="49" spans="1:10" ht="36.75" customHeight="1" x14ac:dyDescent="0.2">
      <c r="A49" s="127"/>
      <c r="B49" s="132" t="s">
        <v>51</v>
      </c>
      <c r="C49" s="194" t="s">
        <v>52</v>
      </c>
      <c r="D49" s="195"/>
      <c r="E49" s="195"/>
      <c r="F49" s="139" t="s">
        <v>26</v>
      </c>
      <c r="G49" s="140"/>
      <c r="H49" s="140"/>
      <c r="I49" s="140">
        <f>'3 1 Pol'!G8</f>
        <v>0</v>
      </c>
      <c r="J49" s="136" t="str">
        <f>IF(I64=0,"",I49/I64*100)</f>
        <v/>
      </c>
    </row>
    <row r="50" spans="1:10" ht="36.75" customHeight="1" x14ac:dyDescent="0.2">
      <c r="A50" s="127"/>
      <c r="B50" s="132" t="s">
        <v>53</v>
      </c>
      <c r="C50" s="194" t="s">
        <v>54</v>
      </c>
      <c r="D50" s="195"/>
      <c r="E50" s="195"/>
      <c r="F50" s="139" t="s">
        <v>26</v>
      </c>
      <c r="G50" s="140"/>
      <c r="H50" s="140"/>
      <c r="I50" s="140">
        <f>'3 1 Pol'!G10</f>
        <v>0</v>
      </c>
      <c r="J50" s="136" t="str">
        <f>IF(I64=0,"",I50/I64*100)</f>
        <v/>
      </c>
    </row>
    <row r="51" spans="1:10" ht="36.75" customHeight="1" x14ac:dyDescent="0.2">
      <c r="A51" s="127"/>
      <c r="B51" s="132" t="s">
        <v>55</v>
      </c>
      <c r="C51" s="194" t="s">
        <v>56</v>
      </c>
      <c r="D51" s="195"/>
      <c r="E51" s="195"/>
      <c r="F51" s="139" t="s">
        <v>26</v>
      </c>
      <c r="G51" s="140"/>
      <c r="H51" s="140"/>
      <c r="I51" s="140">
        <f>'3 1 Pol'!G13</f>
        <v>0</v>
      </c>
      <c r="J51" s="136" t="str">
        <f>IF(I64=0,"",I51/I64*100)</f>
        <v/>
      </c>
    </row>
    <row r="52" spans="1:10" ht="36.75" customHeight="1" x14ac:dyDescent="0.2">
      <c r="A52" s="127"/>
      <c r="B52" s="132" t="s">
        <v>57</v>
      </c>
      <c r="C52" s="194" t="s">
        <v>58</v>
      </c>
      <c r="D52" s="195"/>
      <c r="E52" s="195"/>
      <c r="F52" s="139" t="s">
        <v>26</v>
      </c>
      <c r="G52" s="140"/>
      <c r="H52" s="140"/>
      <c r="I52" s="140">
        <f>'3 1 Pol'!G21</f>
        <v>0</v>
      </c>
      <c r="J52" s="136" t="str">
        <f>IF(I64=0,"",I52/I64*100)</f>
        <v/>
      </c>
    </row>
    <row r="53" spans="1:10" ht="36.75" customHeight="1" x14ac:dyDescent="0.2">
      <c r="A53" s="127"/>
      <c r="B53" s="132" t="s">
        <v>59</v>
      </c>
      <c r="C53" s="194" t="s">
        <v>60</v>
      </c>
      <c r="D53" s="195"/>
      <c r="E53" s="195"/>
      <c r="F53" s="139" t="s">
        <v>26</v>
      </c>
      <c r="G53" s="140"/>
      <c r="H53" s="140"/>
      <c r="I53" s="140">
        <f>'3 1 Pol'!G24</f>
        <v>0</v>
      </c>
      <c r="J53" s="136" t="str">
        <f>IF(I64=0,"",I53/I64*100)</f>
        <v/>
      </c>
    </row>
    <row r="54" spans="1:10" ht="36.75" customHeight="1" x14ac:dyDescent="0.2">
      <c r="A54" s="127"/>
      <c r="B54" s="132" t="s">
        <v>61</v>
      </c>
      <c r="C54" s="194" t="s">
        <v>62</v>
      </c>
      <c r="D54" s="195"/>
      <c r="E54" s="195"/>
      <c r="F54" s="139" t="s">
        <v>26</v>
      </c>
      <c r="G54" s="140"/>
      <c r="H54" s="140"/>
      <c r="I54" s="140">
        <f>'3 1 Pol'!G29</f>
        <v>0</v>
      </c>
      <c r="J54" s="136" t="str">
        <f>IF(I64=0,"",I54/I64*100)</f>
        <v/>
      </c>
    </row>
    <row r="55" spans="1:10" ht="36.75" customHeight="1" x14ac:dyDescent="0.2">
      <c r="A55" s="127"/>
      <c r="B55" s="132" t="s">
        <v>63</v>
      </c>
      <c r="C55" s="194" t="s">
        <v>64</v>
      </c>
      <c r="D55" s="195"/>
      <c r="E55" s="195"/>
      <c r="F55" s="139" t="s">
        <v>26</v>
      </c>
      <c r="G55" s="140"/>
      <c r="H55" s="140"/>
      <c r="I55" s="140">
        <f>'3 1 Pol'!G31</f>
        <v>0</v>
      </c>
      <c r="J55" s="136" t="str">
        <f>IF(I64=0,"",I55/I64*100)</f>
        <v/>
      </c>
    </row>
    <row r="56" spans="1:10" ht="36.75" customHeight="1" x14ac:dyDescent="0.2">
      <c r="A56" s="127"/>
      <c r="B56" s="132" t="s">
        <v>65</v>
      </c>
      <c r="C56" s="194" t="s">
        <v>66</v>
      </c>
      <c r="D56" s="195"/>
      <c r="E56" s="195"/>
      <c r="F56" s="139" t="s">
        <v>26</v>
      </c>
      <c r="G56" s="140"/>
      <c r="H56" s="140"/>
      <c r="I56" s="140">
        <f>'3 1 Pol'!G39</f>
        <v>0</v>
      </c>
      <c r="J56" s="136" t="str">
        <f>IF(I64=0,"",I56/I64*100)</f>
        <v/>
      </c>
    </row>
    <row r="57" spans="1:10" ht="36.75" customHeight="1" x14ac:dyDescent="0.2">
      <c r="A57" s="127"/>
      <c r="B57" s="132" t="s">
        <v>67</v>
      </c>
      <c r="C57" s="194" t="s">
        <v>68</v>
      </c>
      <c r="D57" s="195"/>
      <c r="E57" s="195"/>
      <c r="F57" s="139" t="s">
        <v>27</v>
      </c>
      <c r="G57" s="140"/>
      <c r="H57" s="140"/>
      <c r="I57" s="140">
        <f>'3 1 Pol'!G41</f>
        <v>0</v>
      </c>
      <c r="J57" s="136" t="str">
        <f>IF(I64=0,"",I57/I64*100)</f>
        <v/>
      </c>
    </row>
    <row r="58" spans="1:10" ht="36.75" customHeight="1" x14ac:dyDescent="0.2">
      <c r="A58" s="127"/>
      <c r="B58" s="132" t="s">
        <v>69</v>
      </c>
      <c r="C58" s="194" t="s">
        <v>70</v>
      </c>
      <c r="D58" s="195"/>
      <c r="E58" s="195"/>
      <c r="F58" s="139" t="s">
        <v>27</v>
      </c>
      <c r="G58" s="140"/>
      <c r="H58" s="140"/>
      <c r="I58" s="140">
        <f>'3 1 Pol'!G45</f>
        <v>0</v>
      </c>
      <c r="J58" s="136" t="str">
        <f>IF(I64=0,"",I58/I64*100)</f>
        <v/>
      </c>
    </row>
    <row r="59" spans="1:10" ht="36.75" customHeight="1" x14ac:dyDescent="0.2">
      <c r="A59" s="127"/>
      <c r="B59" s="132" t="s">
        <v>71</v>
      </c>
      <c r="C59" s="194" t="s">
        <v>72</v>
      </c>
      <c r="D59" s="195"/>
      <c r="E59" s="195"/>
      <c r="F59" s="139" t="s">
        <v>27</v>
      </c>
      <c r="G59" s="140"/>
      <c r="H59" s="140"/>
      <c r="I59" s="140">
        <f>'3 1 Pol'!G47</f>
        <v>0</v>
      </c>
      <c r="J59" s="136" t="str">
        <f>IF(I64=0,"",I59/I64*100)</f>
        <v/>
      </c>
    </row>
    <row r="60" spans="1:10" ht="36.75" customHeight="1" x14ac:dyDescent="0.2">
      <c r="A60" s="127"/>
      <c r="B60" s="132" t="s">
        <v>73</v>
      </c>
      <c r="C60" s="194" t="s">
        <v>74</v>
      </c>
      <c r="D60" s="195"/>
      <c r="E60" s="195"/>
      <c r="F60" s="139" t="s">
        <v>27</v>
      </c>
      <c r="G60" s="140"/>
      <c r="H60" s="140"/>
      <c r="I60" s="140">
        <f>'3 1 Pol'!G51</f>
        <v>0</v>
      </c>
      <c r="J60" s="136" t="str">
        <f>IF(I64=0,"",I60/I64*100)</f>
        <v/>
      </c>
    </row>
    <row r="61" spans="1:10" ht="36.75" customHeight="1" x14ac:dyDescent="0.2">
      <c r="A61" s="127"/>
      <c r="B61" s="132" t="s">
        <v>75</v>
      </c>
      <c r="C61" s="194" t="s">
        <v>76</v>
      </c>
      <c r="D61" s="195"/>
      <c r="E61" s="195"/>
      <c r="F61" s="139" t="s">
        <v>27</v>
      </c>
      <c r="G61" s="140"/>
      <c r="H61" s="140"/>
      <c r="I61" s="140">
        <f>'3 1 Pol'!G56</f>
        <v>0</v>
      </c>
      <c r="J61" s="136" t="str">
        <f>IF(I64=0,"",I61/I64*100)</f>
        <v/>
      </c>
    </row>
    <row r="62" spans="1:10" ht="36.75" customHeight="1" x14ac:dyDescent="0.2">
      <c r="A62" s="127"/>
      <c r="B62" s="132" t="s">
        <v>77</v>
      </c>
      <c r="C62" s="194" t="s">
        <v>78</v>
      </c>
      <c r="D62" s="195"/>
      <c r="E62" s="195"/>
      <c r="F62" s="139" t="s">
        <v>27</v>
      </c>
      <c r="G62" s="140"/>
      <c r="H62" s="140"/>
      <c r="I62" s="140">
        <f>'3 1 Pol'!G59</f>
        <v>0</v>
      </c>
      <c r="J62" s="136" t="str">
        <f>IF(I64=0,"",I62/I64*100)</f>
        <v/>
      </c>
    </row>
    <row r="63" spans="1:10" ht="36.75" customHeight="1" x14ac:dyDescent="0.2">
      <c r="A63" s="127"/>
      <c r="B63" s="132" t="s">
        <v>79</v>
      </c>
      <c r="C63" s="194" t="s">
        <v>80</v>
      </c>
      <c r="D63" s="195"/>
      <c r="E63" s="195"/>
      <c r="F63" s="139" t="s">
        <v>81</v>
      </c>
      <c r="G63" s="140"/>
      <c r="H63" s="140"/>
      <c r="I63" s="140">
        <f>'3 1 Pol'!G63</f>
        <v>0</v>
      </c>
      <c r="J63" s="136" t="str">
        <f>IF(I64=0,"",I63/I64*100)</f>
        <v/>
      </c>
    </row>
    <row r="64" spans="1:10" ht="25.5" customHeight="1" x14ac:dyDescent="0.2">
      <c r="A64" s="128"/>
      <c r="B64" s="133" t="s">
        <v>1</v>
      </c>
      <c r="C64" s="134"/>
      <c r="D64" s="135"/>
      <c r="E64" s="135"/>
      <c r="F64" s="141"/>
      <c r="G64" s="142"/>
      <c r="H64" s="142"/>
      <c r="I64" s="142">
        <f>SUM(I49:I63)</f>
        <v>0</v>
      </c>
      <c r="J64" s="137">
        <f>SUM(J49:J63)</f>
        <v>0</v>
      </c>
    </row>
    <row r="65" spans="6:10" x14ac:dyDescent="0.2">
      <c r="F65" s="87"/>
      <c r="G65" s="87"/>
      <c r="H65" s="87"/>
      <c r="I65" s="87"/>
      <c r="J65" s="138"/>
    </row>
    <row r="66" spans="6:10" x14ac:dyDescent="0.2">
      <c r="F66" s="87"/>
      <c r="G66" s="87"/>
      <c r="H66" s="87"/>
      <c r="I66" s="87"/>
      <c r="J66" s="138"/>
    </row>
    <row r="67" spans="6:10" x14ac:dyDescent="0.2">
      <c r="F67" s="87"/>
      <c r="G67" s="87"/>
      <c r="H67" s="87"/>
      <c r="I67" s="87"/>
      <c r="J67" s="138"/>
    </row>
  </sheetData>
  <sheetProtection algorithmName="SHA-512" hashValue="laY+pJ8HXrkZdu4N47sqVQhKGOU4+u3iqSX02ufAw3x8aR70ta/wsziOD5+hBoyp3uw/T45c36Qo1RPT1Q2Vgw==" saltValue="JZOflQk6zMDUzF/bFTOqc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62:E62"/>
    <mergeCell ref="C63:E63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sheetProtection algorithmName="SHA-512" hashValue="dNyvBg76Q0eUQOVug+9OgJ1w9Qj2TCB4d28jorw8Gwc0ClS5qVlBbAnES/9A/HpjN55O2xnumgh7gWol3X5CkA==" saltValue="UF4teCzndl6JnTxsjo/gq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530B-0B58-49AD-B0F2-8738EBE0BD7C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D25" sqref="AD25"/>
    </sheetView>
  </sheetViews>
  <sheetFormatPr defaultRowHeight="12.75" outlineLevelRow="1" x14ac:dyDescent="0.2"/>
  <cols>
    <col min="1" max="1" width="3.42578125" customWidth="1"/>
    <col min="2" max="2" width="12.42578125" style="125" customWidth="1"/>
    <col min="3" max="3" width="38.140625" style="125" customWidth="1"/>
    <col min="4" max="4" width="4.85546875" customWidth="1"/>
    <col min="5" max="5" width="10.42578125" customWidth="1"/>
    <col min="6" max="6" width="9.85546875" customWidth="1"/>
    <col min="7" max="7" width="12.57031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1" t="s">
        <v>7</v>
      </c>
      <c r="B1" s="261"/>
      <c r="C1" s="261"/>
      <c r="D1" s="261"/>
      <c r="E1" s="261"/>
      <c r="F1" s="261"/>
      <c r="G1" s="261"/>
      <c r="AG1" t="s">
        <v>84</v>
      </c>
    </row>
    <row r="2" spans="1:60" ht="24.95" customHeight="1" x14ac:dyDescent="0.2">
      <c r="A2" s="144" t="s">
        <v>8</v>
      </c>
      <c r="B2" s="49"/>
      <c r="C2" s="262" t="s">
        <v>235</v>
      </c>
      <c r="D2" s="263"/>
      <c r="E2" s="263"/>
      <c r="F2" s="263"/>
      <c r="G2" s="264"/>
      <c r="AG2" t="s">
        <v>85</v>
      </c>
    </row>
    <row r="3" spans="1:60" ht="24.95" customHeight="1" x14ac:dyDescent="0.2">
      <c r="A3" s="144" t="s">
        <v>9</v>
      </c>
      <c r="B3" s="49"/>
      <c r="C3" s="262" t="s">
        <v>42</v>
      </c>
      <c r="D3" s="263"/>
      <c r="E3" s="263"/>
      <c r="F3" s="263"/>
      <c r="G3" s="264"/>
      <c r="AC3" s="125" t="s">
        <v>85</v>
      </c>
      <c r="AG3" t="s">
        <v>86</v>
      </c>
    </row>
    <row r="4" spans="1:60" ht="24.95" customHeight="1" x14ac:dyDescent="0.2">
      <c r="A4" s="145" t="s">
        <v>10</v>
      </c>
      <c r="B4" s="146"/>
      <c r="C4" s="265" t="s">
        <v>42</v>
      </c>
      <c r="D4" s="266"/>
      <c r="E4" s="266"/>
      <c r="F4" s="266"/>
      <c r="G4" s="267"/>
      <c r="AG4" t="s">
        <v>87</v>
      </c>
    </row>
    <row r="5" spans="1:60" x14ac:dyDescent="0.2">
      <c r="D5" s="10"/>
    </row>
    <row r="6" spans="1:60" ht="38.25" x14ac:dyDescent="0.2">
      <c r="A6" s="148" t="s">
        <v>88</v>
      </c>
      <c r="B6" s="150" t="s">
        <v>89</v>
      </c>
      <c r="C6" s="150" t="s">
        <v>90</v>
      </c>
      <c r="D6" s="149" t="s">
        <v>91</v>
      </c>
      <c r="E6" s="148" t="s">
        <v>92</v>
      </c>
      <c r="F6" s="147" t="s">
        <v>93</v>
      </c>
      <c r="G6" s="148" t="s">
        <v>31</v>
      </c>
      <c r="H6" s="151" t="s">
        <v>32</v>
      </c>
      <c r="I6" s="151" t="s">
        <v>94</v>
      </c>
      <c r="J6" s="151" t="s">
        <v>33</v>
      </c>
      <c r="K6" s="151" t="s">
        <v>95</v>
      </c>
      <c r="L6" s="151" t="s">
        <v>96</v>
      </c>
      <c r="M6" s="151" t="s">
        <v>97</v>
      </c>
      <c r="N6" s="151" t="s">
        <v>98</v>
      </c>
      <c r="O6" s="151" t="s">
        <v>99</v>
      </c>
      <c r="P6" s="151" t="s">
        <v>100</v>
      </c>
      <c r="Q6" s="151" t="s">
        <v>101</v>
      </c>
      <c r="R6" s="151" t="s">
        <v>102</v>
      </c>
      <c r="S6" s="151" t="s">
        <v>103</v>
      </c>
      <c r="T6" s="151" t="s">
        <v>104</v>
      </c>
      <c r="U6" s="151" t="s">
        <v>105</v>
      </c>
      <c r="V6" s="151" t="s">
        <v>106</v>
      </c>
      <c r="W6" s="151" t="s">
        <v>107</v>
      </c>
      <c r="X6" s="151" t="s">
        <v>108</v>
      </c>
      <c r="Y6" s="151" t="s">
        <v>109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  <c r="Y7" s="154"/>
    </row>
    <row r="8" spans="1:60" x14ac:dyDescent="0.2">
      <c r="A8" s="167" t="s">
        <v>110</v>
      </c>
      <c r="B8" s="168" t="s">
        <v>51</v>
      </c>
      <c r="C8" s="187" t="s">
        <v>52</v>
      </c>
      <c r="D8" s="169"/>
      <c r="E8" s="170"/>
      <c r="F8" s="171"/>
      <c r="G8" s="172">
        <f>SUMIF(AG9:AG9,"&lt;&gt;NOR",G9:G9)</f>
        <v>0</v>
      </c>
      <c r="H8" s="166"/>
      <c r="I8" s="166">
        <f>SUM(I9:I9)</f>
        <v>0</v>
      </c>
      <c r="J8" s="166"/>
      <c r="K8" s="166">
        <f>SUM(K9:K9)</f>
        <v>0</v>
      </c>
      <c r="L8" s="166"/>
      <c r="M8" s="166">
        <f>SUM(M9:M9)</f>
        <v>0</v>
      </c>
      <c r="N8" s="165"/>
      <c r="O8" s="165">
        <f>SUM(O9:O9)</f>
        <v>0</v>
      </c>
      <c r="P8" s="165"/>
      <c r="Q8" s="165">
        <f>SUM(Q9:Q9)</f>
        <v>0.28000000000000003</v>
      </c>
      <c r="R8" s="166"/>
      <c r="S8" s="166"/>
      <c r="T8" s="166"/>
      <c r="U8" s="166"/>
      <c r="V8" s="166">
        <f>SUM(V9:V9)</f>
        <v>3.73</v>
      </c>
      <c r="W8" s="166"/>
      <c r="X8" s="166"/>
      <c r="Y8" s="166"/>
      <c r="AG8" t="s">
        <v>111</v>
      </c>
    </row>
    <row r="9" spans="1:60" outlineLevel="1" x14ac:dyDescent="0.2">
      <c r="A9" s="180">
        <v>1</v>
      </c>
      <c r="B9" s="181" t="s">
        <v>112</v>
      </c>
      <c r="C9" s="188" t="s">
        <v>113</v>
      </c>
      <c r="D9" s="182" t="s">
        <v>114</v>
      </c>
      <c r="E9" s="183">
        <v>2.0369999999999999</v>
      </c>
      <c r="F9" s="184"/>
      <c r="G9" s="185">
        <f>ROUND(E9*F9,2)</f>
        <v>0</v>
      </c>
      <c r="H9" s="164"/>
      <c r="I9" s="163">
        <f>ROUND(E9*H9,2)</f>
        <v>0</v>
      </c>
      <c r="J9" s="164"/>
      <c r="K9" s="163">
        <f>ROUND(E9*J9,2)</f>
        <v>0</v>
      </c>
      <c r="L9" s="163">
        <v>21</v>
      </c>
      <c r="M9" s="163">
        <f>G9*(1+L9/100)</f>
        <v>0</v>
      </c>
      <c r="N9" s="162">
        <v>4.0000000000000003E-5</v>
      </c>
      <c r="O9" s="162">
        <f>ROUND(E9*N9,2)</f>
        <v>0</v>
      </c>
      <c r="P9" s="162">
        <v>0.13800000000000001</v>
      </c>
      <c r="Q9" s="162">
        <f>ROUND(E9*P9,2)</f>
        <v>0.28000000000000003</v>
      </c>
      <c r="R9" s="163"/>
      <c r="S9" s="163" t="s">
        <v>115</v>
      </c>
      <c r="T9" s="163" t="s">
        <v>115</v>
      </c>
      <c r="U9" s="163">
        <v>1.831</v>
      </c>
      <c r="V9" s="163">
        <f>ROUND(E9*U9,2)</f>
        <v>3.73</v>
      </c>
      <c r="W9" s="163"/>
      <c r="X9" s="163" t="s">
        <v>116</v>
      </c>
      <c r="Y9" s="163" t="s">
        <v>117</v>
      </c>
      <c r="Z9" s="152"/>
      <c r="AA9" s="152"/>
      <c r="AB9" s="152"/>
      <c r="AC9" s="152"/>
      <c r="AD9" s="152"/>
      <c r="AE9" s="152"/>
      <c r="AF9" s="152"/>
      <c r="AG9" s="152" t="s">
        <v>118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x14ac:dyDescent="0.2">
      <c r="A10" s="167" t="s">
        <v>110</v>
      </c>
      <c r="B10" s="168" t="s">
        <v>53</v>
      </c>
      <c r="C10" s="187" t="s">
        <v>54</v>
      </c>
      <c r="D10" s="169"/>
      <c r="E10" s="170"/>
      <c r="F10" s="171"/>
      <c r="G10" s="172">
        <f>SUMIF(AG11:AG12,"&lt;&gt;NOR",G11:G12)</f>
        <v>0</v>
      </c>
      <c r="H10" s="166"/>
      <c r="I10" s="166">
        <f>SUM(I11:I12)</f>
        <v>0</v>
      </c>
      <c r="J10" s="166"/>
      <c r="K10" s="166">
        <f>SUM(K11:K12)</f>
        <v>0</v>
      </c>
      <c r="L10" s="166"/>
      <c r="M10" s="166">
        <f>SUM(M11:M12)</f>
        <v>0</v>
      </c>
      <c r="N10" s="165"/>
      <c r="O10" s="165">
        <f>SUM(O11:O12)</f>
        <v>1.44</v>
      </c>
      <c r="P10" s="165"/>
      <c r="Q10" s="165">
        <f>SUM(Q11:Q12)</f>
        <v>0</v>
      </c>
      <c r="R10" s="166"/>
      <c r="S10" s="166"/>
      <c r="T10" s="166"/>
      <c r="U10" s="166"/>
      <c r="V10" s="166">
        <f>SUM(V11:V12)</f>
        <v>37.620000000000005</v>
      </c>
      <c r="W10" s="166"/>
      <c r="X10" s="166"/>
      <c r="Y10" s="166"/>
      <c r="AG10" t="s">
        <v>111</v>
      </c>
    </row>
    <row r="11" spans="1:60" ht="33.75" outlineLevel="1" x14ac:dyDescent="0.2">
      <c r="A11" s="180">
        <v>2</v>
      </c>
      <c r="B11" s="181" t="s">
        <v>119</v>
      </c>
      <c r="C11" s="188" t="s">
        <v>120</v>
      </c>
      <c r="D11" s="182" t="s">
        <v>114</v>
      </c>
      <c r="E11" s="183">
        <v>13.51</v>
      </c>
      <c r="F11" s="184"/>
      <c r="G11" s="185">
        <f>ROUND(E11*F11,2)</f>
        <v>0</v>
      </c>
      <c r="H11" s="164"/>
      <c r="I11" s="163">
        <f>ROUND(E11*H11,2)</f>
        <v>0</v>
      </c>
      <c r="J11" s="164"/>
      <c r="K11" s="163">
        <f>ROUND(E11*J11,2)</f>
        <v>0</v>
      </c>
      <c r="L11" s="163">
        <v>21</v>
      </c>
      <c r="M11" s="163">
        <f>G11*(1+L11/100)</f>
        <v>0</v>
      </c>
      <c r="N11" s="162">
        <v>4.888E-2</v>
      </c>
      <c r="O11" s="162">
        <f>ROUND(E11*N11,2)</f>
        <v>0.66</v>
      </c>
      <c r="P11" s="162">
        <v>0</v>
      </c>
      <c r="Q11" s="162">
        <f>ROUND(E11*P11,2)</f>
        <v>0</v>
      </c>
      <c r="R11" s="163"/>
      <c r="S11" s="163" t="s">
        <v>115</v>
      </c>
      <c r="T11" s="163" t="s">
        <v>121</v>
      </c>
      <c r="U11" s="163">
        <v>1.2869999999999999</v>
      </c>
      <c r="V11" s="163">
        <f>ROUND(E11*U11,2)</f>
        <v>17.39</v>
      </c>
      <c r="W11" s="163"/>
      <c r="X11" s="163" t="s">
        <v>116</v>
      </c>
      <c r="Y11" s="163" t="s">
        <v>117</v>
      </c>
      <c r="Z11" s="152"/>
      <c r="AA11" s="152"/>
      <c r="AB11" s="152"/>
      <c r="AC11" s="152"/>
      <c r="AD11" s="152"/>
      <c r="AE11" s="152"/>
      <c r="AF11" s="152"/>
      <c r="AG11" s="152" t="s">
        <v>118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ht="33.75" outlineLevel="1" x14ac:dyDescent="0.2">
      <c r="A12" s="180">
        <v>3</v>
      </c>
      <c r="B12" s="181" t="s">
        <v>122</v>
      </c>
      <c r="C12" s="188" t="s">
        <v>123</v>
      </c>
      <c r="D12" s="182" t="s">
        <v>114</v>
      </c>
      <c r="E12" s="183">
        <v>15.72</v>
      </c>
      <c r="F12" s="184"/>
      <c r="G12" s="185">
        <f>ROUND(E12*F12,2)</f>
        <v>0</v>
      </c>
      <c r="H12" s="164"/>
      <c r="I12" s="163">
        <f>ROUND(E12*H12,2)</f>
        <v>0</v>
      </c>
      <c r="J12" s="164"/>
      <c r="K12" s="163">
        <f>ROUND(E12*J12,2)</f>
        <v>0</v>
      </c>
      <c r="L12" s="163">
        <v>21</v>
      </c>
      <c r="M12" s="163">
        <f>G12*(1+L12/100)</f>
        <v>0</v>
      </c>
      <c r="N12" s="162">
        <v>4.9509999999999998E-2</v>
      </c>
      <c r="O12" s="162">
        <f>ROUND(E12*N12,2)</f>
        <v>0.78</v>
      </c>
      <c r="P12" s="162">
        <v>0</v>
      </c>
      <c r="Q12" s="162">
        <f>ROUND(E12*P12,2)</f>
        <v>0</v>
      </c>
      <c r="R12" s="163"/>
      <c r="S12" s="163" t="s">
        <v>115</v>
      </c>
      <c r="T12" s="163" t="s">
        <v>121</v>
      </c>
      <c r="U12" s="163">
        <v>1.2869999999999999</v>
      </c>
      <c r="V12" s="163">
        <f>ROUND(E12*U12,2)</f>
        <v>20.23</v>
      </c>
      <c r="W12" s="163"/>
      <c r="X12" s="163" t="s">
        <v>116</v>
      </c>
      <c r="Y12" s="163" t="s">
        <v>117</v>
      </c>
      <c r="Z12" s="152"/>
      <c r="AA12" s="152"/>
      <c r="AB12" s="152"/>
      <c r="AC12" s="152"/>
      <c r="AD12" s="152"/>
      <c r="AE12" s="152"/>
      <c r="AF12" s="152"/>
      <c r="AG12" s="152" t="s">
        <v>118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x14ac:dyDescent="0.2">
      <c r="A13" s="167" t="s">
        <v>110</v>
      </c>
      <c r="B13" s="168" t="s">
        <v>55</v>
      </c>
      <c r="C13" s="187" t="s">
        <v>56</v>
      </c>
      <c r="D13" s="169"/>
      <c r="E13" s="170"/>
      <c r="F13" s="171"/>
      <c r="G13" s="172">
        <f>SUMIF(AG14:AG20,"&lt;&gt;NOR",G14:G20)</f>
        <v>0</v>
      </c>
      <c r="H13" s="166"/>
      <c r="I13" s="166">
        <f>SUM(I14:I20)</f>
        <v>0</v>
      </c>
      <c r="J13" s="166"/>
      <c r="K13" s="166">
        <f>SUM(K14:K20)</f>
        <v>0</v>
      </c>
      <c r="L13" s="166"/>
      <c r="M13" s="166">
        <f>SUM(M14:M20)</f>
        <v>0</v>
      </c>
      <c r="N13" s="165"/>
      <c r="O13" s="165">
        <f>SUM(O14:O20)</f>
        <v>0.70000000000000007</v>
      </c>
      <c r="P13" s="165"/>
      <c r="Q13" s="165">
        <f>SUM(Q14:Q20)</f>
        <v>0</v>
      </c>
      <c r="R13" s="166"/>
      <c r="S13" s="166"/>
      <c r="T13" s="166"/>
      <c r="U13" s="166"/>
      <c r="V13" s="166">
        <f>SUM(V14:V20)</f>
        <v>26.19</v>
      </c>
      <c r="W13" s="166"/>
      <c r="X13" s="166"/>
      <c r="Y13" s="166"/>
      <c r="AG13" t="s">
        <v>111</v>
      </c>
    </row>
    <row r="14" spans="1:60" ht="22.5" outlineLevel="1" x14ac:dyDescent="0.2">
      <c r="A14" s="180">
        <v>4</v>
      </c>
      <c r="B14" s="181" t="s">
        <v>124</v>
      </c>
      <c r="C14" s="188" t="s">
        <v>125</v>
      </c>
      <c r="D14" s="182" t="s">
        <v>126</v>
      </c>
      <c r="E14" s="183">
        <v>22</v>
      </c>
      <c r="F14" s="184"/>
      <c r="G14" s="185">
        <f t="shared" ref="G14:G20" si="0">ROUND(E14*F14,2)</f>
        <v>0</v>
      </c>
      <c r="H14" s="164"/>
      <c r="I14" s="163">
        <f t="shared" ref="I14:I20" si="1">ROUND(E14*H14,2)</f>
        <v>0</v>
      </c>
      <c r="J14" s="164"/>
      <c r="K14" s="163">
        <f t="shared" ref="K14:K20" si="2">ROUND(E14*J14,2)</f>
        <v>0</v>
      </c>
      <c r="L14" s="163">
        <v>21</v>
      </c>
      <c r="M14" s="163">
        <f t="shared" ref="M14:M20" si="3">G14*(1+L14/100)</f>
        <v>0</v>
      </c>
      <c r="N14" s="162">
        <v>4.0800000000000003E-3</v>
      </c>
      <c r="O14" s="162">
        <f t="shared" ref="O14:O20" si="4">ROUND(E14*N14,2)</f>
        <v>0.09</v>
      </c>
      <c r="P14" s="162">
        <v>0</v>
      </c>
      <c r="Q14" s="162">
        <f t="shared" ref="Q14:Q20" si="5">ROUND(E14*P14,2)</f>
        <v>0</v>
      </c>
      <c r="R14" s="163"/>
      <c r="S14" s="163" t="s">
        <v>115</v>
      </c>
      <c r="T14" s="163" t="s">
        <v>121</v>
      </c>
      <c r="U14" s="163">
        <v>0.152</v>
      </c>
      <c r="V14" s="163">
        <f t="shared" ref="V14:V20" si="6">ROUND(E14*U14,2)</f>
        <v>3.34</v>
      </c>
      <c r="W14" s="163"/>
      <c r="X14" s="163" t="s">
        <v>116</v>
      </c>
      <c r="Y14" s="163" t="s">
        <v>117</v>
      </c>
      <c r="Z14" s="152"/>
      <c r="AA14" s="152"/>
      <c r="AB14" s="152"/>
      <c r="AC14" s="152"/>
      <c r="AD14" s="152"/>
      <c r="AE14" s="152"/>
      <c r="AF14" s="152"/>
      <c r="AG14" s="152" t="s">
        <v>118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ht="22.5" outlineLevel="1" x14ac:dyDescent="0.2">
      <c r="A15" s="180">
        <v>5</v>
      </c>
      <c r="B15" s="181" t="s">
        <v>127</v>
      </c>
      <c r="C15" s="188" t="s">
        <v>128</v>
      </c>
      <c r="D15" s="182" t="s">
        <v>126</v>
      </c>
      <c r="E15" s="183">
        <v>13.58</v>
      </c>
      <c r="F15" s="184"/>
      <c r="G15" s="185">
        <f t="shared" si="0"/>
        <v>0</v>
      </c>
      <c r="H15" s="164"/>
      <c r="I15" s="163">
        <f t="shared" si="1"/>
        <v>0</v>
      </c>
      <c r="J15" s="164"/>
      <c r="K15" s="163">
        <f t="shared" si="2"/>
        <v>0</v>
      </c>
      <c r="L15" s="163">
        <v>21</v>
      </c>
      <c r="M15" s="163">
        <f t="shared" si="3"/>
        <v>0</v>
      </c>
      <c r="N15" s="162">
        <v>1.225E-2</v>
      </c>
      <c r="O15" s="162">
        <f t="shared" si="4"/>
        <v>0.17</v>
      </c>
      <c r="P15" s="162">
        <v>0</v>
      </c>
      <c r="Q15" s="162">
        <f t="shared" si="5"/>
        <v>0</v>
      </c>
      <c r="R15" s="163"/>
      <c r="S15" s="163" t="s">
        <v>115</v>
      </c>
      <c r="T15" s="163" t="s">
        <v>121</v>
      </c>
      <c r="U15" s="163">
        <v>0.248</v>
      </c>
      <c r="V15" s="163">
        <f t="shared" si="6"/>
        <v>3.37</v>
      </c>
      <c r="W15" s="163"/>
      <c r="X15" s="163" t="s">
        <v>116</v>
      </c>
      <c r="Y15" s="163" t="s">
        <v>117</v>
      </c>
      <c r="Z15" s="152"/>
      <c r="AA15" s="152"/>
      <c r="AB15" s="152"/>
      <c r="AC15" s="152"/>
      <c r="AD15" s="152"/>
      <c r="AE15" s="152"/>
      <c r="AF15" s="152"/>
      <c r="AG15" s="152" t="s">
        <v>118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ht="22.5" outlineLevel="1" x14ac:dyDescent="0.2">
      <c r="A16" s="180">
        <v>6</v>
      </c>
      <c r="B16" s="181" t="s">
        <v>129</v>
      </c>
      <c r="C16" s="188" t="s">
        <v>130</v>
      </c>
      <c r="D16" s="182" t="s">
        <v>114</v>
      </c>
      <c r="E16" s="183">
        <v>49.32</v>
      </c>
      <c r="F16" s="184"/>
      <c r="G16" s="185">
        <f t="shared" si="0"/>
        <v>0</v>
      </c>
      <c r="H16" s="164"/>
      <c r="I16" s="163">
        <f t="shared" si="1"/>
        <v>0</v>
      </c>
      <c r="J16" s="164"/>
      <c r="K16" s="163">
        <f t="shared" si="2"/>
        <v>0</v>
      </c>
      <c r="L16" s="163">
        <v>21</v>
      </c>
      <c r="M16" s="163">
        <f t="shared" si="3"/>
        <v>0</v>
      </c>
      <c r="N16" s="162">
        <v>3.63E-3</v>
      </c>
      <c r="O16" s="162">
        <f t="shared" si="4"/>
        <v>0.18</v>
      </c>
      <c r="P16" s="162">
        <v>0</v>
      </c>
      <c r="Q16" s="162">
        <f t="shared" si="5"/>
        <v>0</v>
      </c>
      <c r="R16" s="163"/>
      <c r="S16" s="163" t="s">
        <v>115</v>
      </c>
      <c r="T16" s="163" t="s">
        <v>121</v>
      </c>
      <c r="U16" s="163">
        <v>0.17016000000000001</v>
      </c>
      <c r="V16" s="163">
        <f t="shared" si="6"/>
        <v>8.39</v>
      </c>
      <c r="W16" s="163"/>
      <c r="X16" s="163" t="s">
        <v>116</v>
      </c>
      <c r="Y16" s="163" t="s">
        <v>117</v>
      </c>
      <c r="Z16" s="152"/>
      <c r="AA16" s="152"/>
      <c r="AB16" s="152"/>
      <c r="AC16" s="152"/>
      <c r="AD16" s="152"/>
      <c r="AE16" s="152"/>
      <c r="AF16" s="152"/>
      <c r="AG16" s="152" t="s">
        <v>118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ht="22.5" outlineLevel="1" x14ac:dyDescent="0.2">
      <c r="A17" s="180">
        <v>7</v>
      </c>
      <c r="B17" s="181" t="s">
        <v>131</v>
      </c>
      <c r="C17" s="188" t="s">
        <v>132</v>
      </c>
      <c r="D17" s="182" t="s">
        <v>114</v>
      </c>
      <c r="E17" s="183">
        <v>3.137</v>
      </c>
      <c r="F17" s="184"/>
      <c r="G17" s="185">
        <f t="shared" si="0"/>
        <v>0</v>
      </c>
      <c r="H17" s="164"/>
      <c r="I17" s="163">
        <f t="shared" si="1"/>
        <v>0</v>
      </c>
      <c r="J17" s="164"/>
      <c r="K17" s="163">
        <f t="shared" si="2"/>
        <v>0</v>
      </c>
      <c r="L17" s="163">
        <v>21</v>
      </c>
      <c r="M17" s="163">
        <f t="shared" si="3"/>
        <v>0</v>
      </c>
      <c r="N17" s="162">
        <v>3.9039999999999998E-2</v>
      </c>
      <c r="O17" s="162">
        <f t="shared" si="4"/>
        <v>0.12</v>
      </c>
      <c r="P17" s="162">
        <v>0</v>
      </c>
      <c r="Q17" s="162">
        <f t="shared" si="5"/>
        <v>0</v>
      </c>
      <c r="R17" s="163"/>
      <c r="S17" s="163" t="s">
        <v>115</v>
      </c>
      <c r="T17" s="163" t="s">
        <v>121</v>
      </c>
      <c r="U17" s="163">
        <v>1.8764099999999999</v>
      </c>
      <c r="V17" s="163">
        <f t="shared" si="6"/>
        <v>5.89</v>
      </c>
      <c r="W17" s="163"/>
      <c r="X17" s="163" t="s">
        <v>116</v>
      </c>
      <c r="Y17" s="163" t="s">
        <v>117</v>
      </c>
      <c r="Z17" s="152"/>
      <c r="AA17" s="152"/>
      <c r="AB17" s="152"/>
      <c r="AC17" s="152"/>
      <c r="AD17" s="152"/>
      <c r="AE17" s="152"/>
      <c r="AF17" s="152"/>
      <c r="AG17" s="152" t="s">
        <v>118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ht="22.5" outlineLevel="1" x14ac:dyDescent="0.2">
      <c r="A18" s="180">
        <v>8</v>
      </c>
      <c r="B18" s="181" t="s">
        <v>133</v>
      </c>
      <c r="C18" s="188" t="s">
        <v>134</v>
      </c>
      <c r="D18" s="182" t="s">
        <v>114</v>
      </c>
      <c r="E18" s="183">
        <v>3.36</v>
      </c>
      <c r="F18" s="184"/>
      <c r="G18" s="185">
        <f t="shared" si="0"/>
        <v>0</v>
      </c>
      <c r="H18" s="164"/>
      <c r="I18" s="163">
        <f t="shared" si="1"/>
        <v>0</v>
      </c>
      <c r="J18" s="164"/>
      <c r="K18" s="163">
        <f t="shared" si="2"/>
        <v>0</v>
      </c>
      <c r="L18" s="163">
        <v>21</v>
      </c>
      <c r="M18" s="163">
        <f t="shared" si="3"/>
        <v>0</v>
      </c>
      <c r="N18" s="162">
        <v>3.5659999999999997E-2</v>
      </c>
      <c r="O18" s="162">
        <f t="shared" si="4"/>
        <v>0.12</v>
      </c>
      <c r="P18" s="162">
        <v>0</v>
      </c>
      <c r="Q18" s="162">
        <f t="shared" si="5"/>
        <v>0</v>
      </c>
      <c r="R18" s="163"/>
      <c r="S18" s="163" t="s">
        <v>115</v>
      </c>
      <c r="T18" s="163" t="s">
        <v>115</v>
      </c>
      <c r="U18" s="163">
        <v>1.1841699999999999</v>
      </c>
      <c r="V18" s="163">
        <f t="shared" si="6"/>
        <v>3.98</v>
      </c>
      <c r="W18" s="163"/>
      <c r="X18" s="163" t="s">
        <v>116</v>
      </c>
      <c r="Y18" s="163" t="s">
        <v>117</v>
      </c>
      <c r="Z18" s="152"/>
      <c r="AA18" s="152"/>
      <c r="AB18" s="152"/>
      <c r="AC18" s="152"/>
      <c r="AD18" s="152"/>
      <c r="AE18" s="152"/>
      <c r="AF18" s="152"/>
      <c r="AG18" s="152" t="s">
        <v>118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ht="33.75" outlineLevel="1" x14ac:dyDescent="0.2">
      <c r="A19" s="180">
        <v>9</v>
      </c>
      <c r="B19" s="181" t="s">
        <v>135</v>
      </c>
      <c r="C19" s="188" t="s">
        <v>136</v>
      </c>
      <c r="D19" s="182" t="s">
        <v>114</v>
      </c>
      <c r="E19" s="183">
        <v>3.36</v>
      </c>
      <c r="F19" s="184"/>
      <c r="G19" s="185">
        <f t="shared" si="0"/>
        <v>0</v>
      </c>
      <c r="H19" s="164"/>
      <c r="I19" s="163">
        <f t="shared" si="1"/>
        <v>0</v>
      </c>
      <c r="J19" s="164"/>
      <c r="K19" s="163">
        <f t="shared" si="2"/>
        <v>0</v>
      </c>
      <c r="L19" s="163">
        <v>21</v>
      </c>
      <c r="M19" s="163">
        <f t="shared" si="3"/>
        <v>0</v>
      </c>
      <c r="N19" s="162">
        <v>4.9100000000000003E-3</v>
      </c>
      <c r="O19" s="162">
        <f t="shared" si="4"/>
        <v>0.02</v>
      </c>
      <c r="P19" s="162">
        <v>0</v>
      </c>
      <c r="Q19" s="162">
        <f t="shared" si="5"/>
        <v>0</v>
      </c>
      <c r="R19" s="163"/>
      <c r="S19" s="163" t="s">
        <v>115</v>
      </c>
      <c r="T19" s="163" t="s">
        <v>121</v>
      </c>
      <c r="U19" s="163">
        <v>0.36199999999999999</v>
      </c>
      <c r="V19" s="163">
        <f t="shared" si="6"/>
        <v>1.22</v>
      </c>
      <c r="W19" s="163"/>
      <c r="X19" s="163" t="s">
        <v>116</v>
      </c>
      <c r="Y19" s="163" t="s">
        <v>117</v>
      </c>
      <c r="Z19" s="152"/>
      <c r="AA19" s="152"/>
      <c r="AB19" s="152"/>
      <c r="AC19" s="152"/>
      <c r="AD19" s="152"/>
      <c r="AE19" s="152"/>
      <c r="AF19" s="152"/>
      <c r="AG19" s="152" t="s">
        <v>118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outlineLevel="1" x14ac:dyDescent="0.2">
      <c r="A20" s="180">
        <v>10</v>
      </c>
      <c r="B20" s="181" t="s">
        <v>137</v>
      </c>
      <c r="C20" s="188" t="s">
        <v>138</v>
      </c>
      <c r="D20" s="182" t="s">
        <v>126</v>
      </c>
      <c r="E20" s="183">
        <v>5.6</v>
      </c>
      <c r="F20" s="184"/>
      <c r="G20" s="185">
        <f t="shared" si="0"/>
        <v>0</v>
      </c>
      <c r="H20" s="164"/>
      <c r="I20" s="163">
        <f t="shared" si="1"/>
        <v>0</v>
      </c>
      <c r="J20" s="164"/>
      <c r="K20" s="163">
        <f t="shared" si="2"/>
        <v>0</v>
      </c>
      <c r="L20" s="163">
        <v>21</v>
      </c>
      <c r="M20" s="163">
        <f t="shared" si="3"/>
        <v>0</v>
      </c>
      <c r="N20" s="162">
        <v>0</v>
      </c>
      <c r="O20" s="162">
        <f t="shared" si="4"/>
        <v>0</v>
      </c>
      <c r="P20" s="162">
        <v>0</v>
      </c>
      <c r="Q20" s="162">
        <f t="shared" si="5"/>
        <v>0</v>
      </c>
      <c r="R20" s="163"/>
      <c r="S20" s="163" t="s">
        <v>139</v>
      </c>
      <c r="T20" s="163" t="s">
        <v>121</v>
      </c>
      <c r="U20" s="163">
        <v>0</v>
      </c>
      <c r="V20" s="163">
        <f t="shared" si="6"/>
        <v>0</v>
      </c>
      <c r="W20" s="163"/>
      <c r="X20" s="163" t="s">
        <v>116</v>
      </c>
      <c r="Y20" s="163" t="s">
        <v>117</v>
      </c>
      <c r="Z20" s="152"/>
      <c r="AA20" s="152"/>
      <c r="AB20" s="152"/>
      <c r="AC20" s="152"/>
      <c r="AD20" s="152"/>
      <c r="AE20" s="152"/>
      <c r="AF20" s="152"/>
      <c r="AG20" s="152" t="s">
        <v>118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x14ac:dyDescent="0.2">
      <c r="A21" s="167" t="s">
        <v>110</v>
      </c>
      <c r="B21" s="168" t="s">
        <v>57</v>
      </c>
      <c r="C21" s="187" t="s">
        <v>58</v>
      </c>
      <c r="D21" s="169"/>
      <c r="E21" s="170"/>
      <c r="F21" s="171"/>
      <c r="G21" s="172">
        <f>SUMIF(AG22:AG23,"&lt;&gt;NOR",G22:G23)</f>
        <v>0</v>
      </c>
      <c r="H21" s="166"/>
      <c r="I21" s="166">
        <f>SUM(I22:I23)</f>
        <v>0</v>
      </c>
      <c r="J21" s="166"/>
      <c r="K21" s="166">
        <f>SUM(K22:K23)</f>
        <v>0</v>
      </c>
      <c r="L21" s="166"/>
      <c r="M21" s="166">
        <f>SUM(M22:M23)</f>
        <v>0</v>
      </c>
      <c r="N21" s="165"/>
      <c r="O21" s="165">
        <f>SUM(O22:O23)</f>
        <v>0</v>
      </c>
      <c r="P21" s="165"/>
      <c r="Q21" s="165">
        <f>SUM(Q22:Q23)</f>
        <v>0</v>
      </c>
      <c r="R21" s="166"/>
      <c r="S21" s="166"/>
      <c r="T21" s="166"/>
      <c r="U21" s="166"/>
      <c r="V21" s="166">
        <f>SUM(V22:V23)</f>
        <v>12.969999999999999</v>
      </c>
      <c r="W21" s="166"/>
      <c r="X21" s="166"/>
      <c r="Y21" s="166"/>
      <c r="AG21" t="s">
        <v>111</v>
      </c>
    </row>
    <row r="22" spans="1:60" ht="22.5" outlineLevel="1" x14ac:dyDescent="0.2">
      <c r="A22" s="180">
        <v>11</v>
      </c>
      <c r="B22" s="181" t="s">
        <v>140</v>
      </c>
      <c r="C22" s="188" t="s">
        <v>141</v>
      </c>
      <c r="D22" s="182" t="s">
        <v>126</v>
      </c>
      <c r="E22" s="183">
        <v>25.52</v>
      </c>
      <c r="F22" s="184"/>
      <c r="G22" s="185">
        <f>ROUND(E22*F22,2)</f>
        <v>0</v>
      </c>
      <c r="H22" s="164"/>
      <c r="I22" s="163">
        <f>ROUND(E22*H22,2)</f>
        <v>0</v>
      </c>
      <c r="J22" s="164"/>
      <c r="K22" s="163">
        <f>ROUND(E22*J22,2)</f>
        <v>0</v>
      </c>
      <c r="L22" s="163">
        <v>21</v>
      </c>
      <c r="M22" s="163">
        <f>G22*(1+L22/100)</f>
        <v>0</v>
      </c>
      <c r="N22" s="162">
        <v>1E-4</v>
      </c>
      <c r="O22" s="162">
        <f>ROUND(E22*N22,2)</f>
        <v>0</v>
      </c>
      <c r="P22" s="162">
        <v>0</v>
      </c>
      <c r="Q22" s="162">
        <f>ROUND(E22*P22,2)</f>
        <v>0</v>
      </c>
      <c r="R22" s="163"/>
      <c r="S22" s="163" t="s">
        <v>115</v>
      </c>
      <c r="T22" s="163" t="s">
        <v>121</v>
      </c>
      <c r="U22" s="163">
        <v>0.27323999999999998</v>
      </c>
      <c r="V22" s="163">
        <f>ROUND(E22*U22,2)</f>
        <v>6.97</v>
      </c>
      <c r="W22" s="163"/>
      <c r="X22" s="163" t="s">
        <v>116</v>
      </c>
      <c r="Y22" s="163" t="s">
        <v>117</v>
      </c>
      <c r="Z22" s="152"/>
      <c r="AA22" s="152"/>
      <c r="AB22" s="152"/>
      <c r="AC22" s="152"/>
      <c r="AD22" s="152"/>
      <c r="AE22" s="152"/>
      <c r="AF22" s="152"/>
      <c r="AG22" s="152" t="s">
        <v>118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80">
        <v>12</v>
      </c>
      <c r="B23" s="181" t="s">
        <v>142</v>
      </c>
      <c r="C23" s="188" t="s">
        <v>143</v>
      </c>
      <c r="D23" s="182" t="s">
        <v>144</v>
      </c>
      <c r="E23" s="183">
        <v>6</v>
      </c>
      <c r="F23" s="184"/>
      <c r="G23" s="185">
        <f>ROUND(E23*F23,2)</f>
        <v>0</v>
      </c>
      <c r="H23" s="164"/>
      <c r="I23" s="163">
        <f>ROUND(E23*H23,2)</f>
        <v>0</v>
      </c>
      <c r="J23" s="164"/>
      <c r="K23" s="163">
        <f>ROUND(E23*J23,2)</f>
        <v>0</v>
      </c>
      <c r="L23" s="163">
        <v>21</v>
      </c>
      <c r="M23" s="163">
        <f>G23*(1+L23/100)</f>
        <v>0</v>
      </c>
      <c r="N23" s="162">
        <v>0</v>
      </c>
      <c r="O23" s="162">
        <f>ROUND(E23*N23,2)</f>
        <v>0</v>
      </c>
      <c r="P23" s="162">
        <v>0</v>
      </c>
      <c r="Q23" s="162">
        <f>ROUND(E23*P23,2)</f>
        <v>0</v>
      </c>
      <c r="R23" s="163" t="s">
        <v>145</v>
      </c>
      <c r="S23" s="163" t="s">
        <v>115</v>
      </c>
      <c r="T23" s="163" t="s">
        <v>121</v>
      </c>
      <c r="U23" s="163">
        <v>1</v>
      </c>
      <c r="V23" s="163">
        <f>ROUND(E23*U23,2)</f>
        <v>6</v>
      </c>
      <c r="W23" s="163"/>
      <c r="X23" s="163" t="s">
        <v>146</v>
      </c>
      <c r="Y23" s="163" t="s">
        <v>117</v>
      </c>
      <c r="Z23" s="152"/>
      <c r="AA23" s="152"/>
      <c r="AB23" s="152"/>
      <c r="AC23" s="152"/>
      <c r="AD23" s="152"/>
      <c r="AE23" s="152"/>
      <c r="AF23" s="152"/>
      <c r="AG23" s="152" t="s">
        <v>147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x14ac:dyDescent="0.2">
      <c r="A24" s="167" t="s">
        <v>110</v>
      </c>
      <c r="B24" s="168" t="s">
        <v>59</v>
      </c>
      <c r="C24" s="187" t="s">
        <v>60</v>
      </c>
      <c r="D24" s="169"/>
      <c r="E24" s="170"/>
      <c r="F24" s="171"/>
      <c r="G24" s="172">
        <f>SUMIF(AG25:AG28,"&lt;&gt;NOR",G25:G28)</f>
        <v>0</v>
      </c>
      <c r="H24" s="166"/>
      <c r="I24" s="166">
        <f>SUM(I25:I28)</f>
        <v>0</v>
      </c>
      <c r="J24" s="166"/>
      <c r="K24" s="166">
        <f>SUM(K25:K28)</f>
        <v>0</v>
      </c>
      <c r="L24" s="166"/>
      <c r="M24" s="166">
        <f>SUM(M25:M28)</f>
        <v>0</v>
      </c>
      <c r="N24" s="165"/>
      <c r="O24" s="165">
        <f>SUM(O25:O28)</f>
        <v>1.9500000000000002</v>
      </c>
      <c r="P24" s="165"/>
      <c r="Q24" s="165">
        <f>SUM(Q25:Q28)</f>
        <v>0</v>
      </c>
      <c r="R24" s="166"/>
      <c r="S24" s="166"/>
      <c r="T24" s="166"/>
      <c r="U24" s="166"/>
      <c r="V24" s="166">
        <f>SUM(V25:V28)</f>
        <v>14.24</v>
      </c>
      <c r="W24" s="166"/>
      <c r="X24" s="166"/>
      <c r="Y24" s="166"/>
      <c r="AG24" t="s">
        <v>111</v>
      </c>
    </row>
    <row r="25" spans="1:60" outlineLevel="1" x14ac:dyDescent="0.2">
      <c r="A25" s="180">
        <v>13</v>
      </c>
      <c r="B25" s="181" t="s">
        <v>148</v>
      </c>
      <c r="C25" s="188" t="s">
        <v>149</v>
      </c>
      <c r="D25" s="182" t="s">
        <v>126</v>
      </c>
      <c r="E25" s="183">
        <v>9.7200000000000006</v>
      </c>
      <c r="F25" s="184"/>
      <c r="G25" s="185">
        <f>ROUND(E25*F25,2)</f>
        <v>0</v>
      </c>
      <c r="H25" s="164"/>
      <c r="I25" s="163">
        <f>ROUND(E25*H25,2)</f>
        <v>0</v>
      </c>
      <c r="J25" s="164"/>
      <c r="K25" s="163">
        <f>ROUND(E25*J25,2)</f>
        <v>0</v>
      </c>
      <c r="L25" s="163">
        <v>21</v>
      </c>
      <c r="M25" s="163">
        <f>G25*(1+L25/100)</f>
        <v>0</v>
      </c>
      <c r="N25" s="162">
        <v>1.0000000000000001E-5</v>
      </c>
      <c r="O25" s="162">
        <f>ROUND(E25*N25,2)</f>
        <v>0</v>
      </c>
      <c r="P25" s="162">
        <v>0</v>
      </c>
      <c r="Q25" s="162">
        <f>ROUND(E25*P25,2)</f>
        <v>0</v>
      </c>
      <c r="R25" s="163"/>
      <c r="S25" s="163" t="s">
        <v>115</v>
      </c>
      <c r="T25" s="163" t="s">
        <v>121</v>
      </c>
      <c r="U25" s="163">
        <v>7.4999999999999997E-2</v>
      </c>
      <c r="V25" s="163">
        <f>ROUND(E25*U25,2)</f>
        <v>0.73</v>
      </c>
      <c r="W25" s="163"/>
      <c r="X25" s="163" t="s">
        <v>116</v>
      </c>
      <c r="Y25" s="163" t="s">
        <v>117</v>
      </c>
      <c r="Z25" s="152"/>
      <c r="AA25" s="152"/>
      <c r="AB25" s="152"/>
      <c r="AC25" s="152"/>
      <c r="AD25" s="152"/>
      <c r="AE25" s="152"/>
      <c r="AF25" s="152"/>
      <c r="AG25" s="152" t="s">
        <v>118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ht="22.5" outlineLevel="1" x14ac:dyDescent="0.2">
      <c r="A26" s="180">
        <v>14</v>
      </c>
      <c r="B26" s="181" t="s">
        <v>150</v>
      </c>
      <c r="C26" s="188" t="s">
        <v>151</v>
      </c>
      <c r="D26" s="182" t="s">
        <v>114</v>
      </c>
      <c r="E26" s="183">
        <v>9.3797999999999995</v>
      </c>
      <c r="F26" s="184"/>
      <c r="G26" s="185">
        <f>ROUND(E26*F26,2)</f>
        <v>0</v>
      </c>
      <c r="H26" s="164"/>
      <c r="I26" s="163">
        <f>ROUND(E26*H26,2)</f>
        <v>0</v>
      </c>
      <c r="J26" s="164"/>
      <c r="K26" s="163">
        <f>ROUND(E26*J26,2)</f>
        <v>0</v>
      </c>
      <c r="L26" s="163">
        <v>21</v>
      </c>
      <c r="M26" s="163">
        <f>G26*(1+L26/100)</f>
        <v>0</v>
      </c>
      <c r="N26" s="162">
        <v>6.9499999999999996E-3</v>
      </c>
      <c r="O26" s="162">
        <f>ROUND(E26*N26,2)</f>
        <v>7.0000000000000007E-2</v>
      </c>
      <c r="P26" s="162">
        <v>0</v>
      </c>
      <c r="Q26" s="162">
        <f>ROUND(E26*P26,2)</f>
        <v>0</v>
      </c>
      <c r="R26" s="163"/>
      <c r="S26" s="163" t="s">
        <v>115</v>
      </c>
      <c r="T26" s="163" t="s">
        <v>121</v>
      </c>
      <c r="U26" s="163">
        <v>0.34399999999999997</v>
      </c>
      <c r="V26" s="163">
        <f>ROUND(E26*U26,2)</f>
        <v>3.23</v>
      </c>
      <c r="W26" s="163"/>
      <c r="X26" s="163" t="s">
        <v>116</v>
      </c>
      <c r="Y26" s="163" t="s">
        <v>117</v>
      </c>
      <c r="Z26" s="152"/>
      <c r="AA26" s="152"/>
      <c r="AB26" s="152"/>
      <c r="AC26" s="152"/>
      <c r="AD26" s="152"/>
      <c r="AE26" s="152"/>
      <c r="AF26" s="152"/>
      <c r="AG26" s="152" t="s">
        <v>118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1" x14ac:dyDescent="0.2">
      <c r="A27" s="180">
        <v>15</v>
      </c>
      <c r="B27" s="181" t="s">
        <v>152</v>
      </c>
      <c r="C27" s="188" t="s">
        <v>153</v>
      </c>
      <c r="D27" s="182" t="s">
        <v>114</v>
      </c>
      <c r="E27" s="183">
        <v>9.3797999999999995</v>
      </c>
      <c r="F27" s="184"/>
      <c r="G27" s="185">
        <f>ROUND(E27*F27,2)</f>
        <v>0</v>
      </c>
      <c r="H27" s="164"/>
      <c r="I27" s="163">
        <f>ROUND(E27*H27,2)</f>
        <v>0</v>
      </c>
      <c r="J27" s="164"/>
      <c r="K27" s="163">
        <f>ROUND(E27*J27,2)</f>
        <v>0</v>
      </c>
      <c r="L27" s="163">
        <v>21</v>
      </c>
      <c r="M27" s="163">
        <f>G27*(1+L27/100)</f>
        <v>0</v>
      </c>
      <c r="N27" s="162">
        <v>3.6150000000000002E-2</v>
      </c>
      <c r="O27" s="162">
        <f>ROUND(E27*N27,2)</f>
        <v>0.34</v>
      </c>
      <c r="P27" s="162">
        <v>0</v>
      </c>
      <c r="Q27" s="162">
        <f>ROUND(E27*P27,2)</f>
        <v>0</v>
      </c>
      <c r="R27" s="163"/>
      <c r="S27" s="163" t="s">
        <v>115</v>
      </c>
      <c r="T27" s="163" t="s">
        <v>115</v>
      </c>
      <c r="U27" s="163">
        <v>0.40300000000000002</v>
      </c>
      <c r="V27" s="163">
        <f>ROUND(E27*U27,2)</f>
        <v>3.78</v>
      </c>
      <c r="W27" s="163"/>
      <c r="X27" s="163" t="s">
        <v>116</v>
      </c>
      <c r="Y27" s="163" t="s">
        <v>117</v>
      </c>
      <c r="Z27" s="152"/>
      <c r="AA27" s="152"/>
      <c r="AB27" s="152"/>
      <c r="AC27" s="152"/>
      <c r="AD27" s="152"/>
      <c r="AE27" s="152"/>
      <c r="AF27" s="152"/>
      <c r="AG27" s="152" t="s">
        <v>118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ht="22.5" outlineLevel="1" x14ac:dyDescent="0.2">
      <c r="A28" s="180">
        <v>16</v>
      </c>
      <c r="B28" s="181" t="s">
        <v>154</v>
      </c>
      <c r="C28" s="188" t="s">
        <v>155</v>
      </c>
      <c r="D28" s="182" t="s">
        <v>114</v>
      </c>
      <c r="E28" s="183">
        <v>9.3797999999999995</v>
      </c>
      <c r="F28" s="184"/>
      <c r="G28" s="185">
        <f>ROUND(E28*F28,2)</f>
        <v>0</v>
      </c>
      <c r="H28" s="164"/>
      <c r="I28" s="163">
        <f>ROUND(E28*H28,2)</f>
        <v>0</v>
      </c>
      <c r="J28" s="164"/>
      <c r="K28" s="163">
        <f>ROUND(E28*J28,2)</f>
        <v>0</v>
      </c>
      <c r="L28" s="163">
        <v>21</v>
      </c>
      <c r="M28" s="163">
        <f>G28*(1+L28/100)</f>
        <v>0</v>
      </c>
      <c r="N28" s="162">
        <v>0.16383</v>
      </c>
      <c r="O28" s="162">
        <f>ROUND(E28*N28,2)</f>
        <v>1.54</v>
      </c>
      <c r="P28" s="162">
        <v>0</v>
      </c>
      <c r="Q28" s="162">
        <f>ROUND(E28*P28,2)</f>
        <v>0</v>
      </c>
      <c r="R28" s="163"/>
      <c r="S28" s="163" t="s">
        <v>115</v>
      </c>
      <c r="T28" s="163" t="s">
        <v>121</v>
      </c>
      <c r="U28" s="163">
        <v>0.69299999999999995</v>
      </c>
      <c r="V28" s="163">
        <f>ROUND(E28*U28,2)</f>
        <v>6.5</v>
      </c>
      <c r="W28" s="163"/>
      <c r="X28" s="163" t="s">
        <v>116</v>
      </c>
      <c r="Y28" s="163" t="s">
        <v>117</v>
      </c>
      <c r="Z28" s="152"/>
      <c r="AA28" s="152"/>
      <c r="AB28" s="152"/>
      <c r="AC28" s="152"/>
      <c r="AD28" s="152"/>
      <c r="AE28" s="152"/>
      <c r="AF28" s="152"/>
      <c r="AG28" s="152" t="s">
        <v>118</v>
      </c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x14ac:dyDescent="0.2">
      <c r="A29" s="167" t="s">
        <v>110</v>
      </c>
      <c r="B29" s="168" t="s">
        <v>61</v>
      </c>
      <c r="C29" s="187" t="s">
        <v>62</v>
      </c>
      <c r="D29" s="169"/>
      <c r="E29" s="170"/>
      <c r="F29" s="171"/>
      <c r="G29" s="172">
        <f>SUMIF(AG30:AG30,"&lt;&gt;NOR",G30:G30)</f>
        <v>0</v>
      </c>
      <c r="H29" s="166"/>
      <c r="I29" s="166">
        <f>SUM(I30:I30)</f>
        <v>0</v>
      </c>
      <c r="J29" s="166"/>
      <c r="K29" s="166">
        <f>SUM(K30:K30)</f>
        <v>0</v>
      </c>
      <c r="L29" s="166"/>
      <c r="M29" s="166">
        <f>SUM(M30:M30)</f>
        <v>0</v>
      </c>
      <c r="N29" s="165"/>
      <c r="O29" s="165">
        <f>SUM(O30:O30)</f>
        <v>7.0000000000000007E-2</v>
      </c>
      <c r="P29" s="165"/>
      <c r="Q29" s="165">
        <f>SUM(Q30:Q30)</f>
        <v>0</v>
      </c>
      <c r="R29" s="166"/>
      <c r="S29" s="166"/>
      <c r="T29" s="166"/>
      <c r="U29" s="166"/>
      <c r="V29" s="166">
        <f>SUM(V30:V30)</f>
        <v>9.9700000000000006</v>
      </c>
      <c r="W29" s="166"/>
      <c r="X29" s="166"/>
      <c r="Y29" s="166"/>
      <c r="AG29" t="s">
        <v>111</v>
      </c>
    </row>
    <row r="30" spans="1:60" outlineLevel="1" x14ac:dyDescent="0.2">
      <c r="A30" s="180">
        <v>17</v>
      </c>
      <c r="B30" s="181" t="s">
        <v>156</v>
      </c>
      <c r="C30" s="188" t="s">
        <v>157</v>
      </c>
      <c r="D30" s="182" t="s">
        <v>114</v>
      </c>
      <c r="E30" s="183">
        <v>46.6</v>
      </c>
      <c r="F30" s="184"/>
      <c r="G30" s="185">
        <f>ROUND(E30*F30,2)</f>
        <v>0</v>
      </c>
      <c r="H30" s="164"/>
      <c r="I30" s="163">
        <f>ROUND(E30*H30,2)</f>
        <v>0</v>
      </c>
      <c r="J30" s="164"/>
      <c r="K30" s="163">
        <f>ROUND(E30*J30,2)</f>
        <v>0</v>
      </c>
      <c r="L30" s="163">
        <v>21</v>
      </c>
      <c r="M30" s="163">
        <f>G30*(1+L30/100)</f>
        <v>0</v>
      </c>
      <c r="N30" s="162">
        <v>1.58E-3</v>
      </c>
      <c r="O30" s="162">
        <f>ROUND(E30*N30,2)</f>
        <v>7.0000000000000007E-2</v>
      </c>
      <c r="P30" s="162">
        <v>0</v>
      </c>
      <c r="Q30" s="162">
        <f>ROUND(E30*P30,2)</f>
        <v>0</v>
      </c>
      <c r="R30" s="163"/>
      <c r="S30" s="163" t="s">
        <v>115</v>
      </c>
      <c r="T30" s="163" t="s">
        <v>121</v>
      </c>
      <c r="U30" s="163">
        <v>0.214</v>
      </c>
      <c r="V30" s="163">
        <f>ROUND(E30*U30,2)</f>
        <v>9.9700000000000006</v>
      </c>
      <c r="W30" s="163"/>
      <c r="X30" s="163" t="s">
        <v>116</v>
      </c>
      <c r="Y30" s="163" t="s">
        <v>117</v>
      </c>
      <c r="Z30" s="152"/>
      <c r="AA30" s="152"/>
      <c r="AB30" s="152"/>
      <c r="AC30" s="152"/>
      <c r="AD30" s="152"/>
      <c r="AE30" s="152"/>
      <c r="AF30" s="152"/>
      <c r="AG30" s="152" t="s">
        <v>118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x14ac:dyDescent="0.2">
      <c r="A31" s="167" t="s">
        <v>110</v>
      </c>
      <c r="B31" s="168" t="s">
        <v>63</v>
      </c>
      <c r="C31" s="187" t="s">
        <v>64</v>
      </c>
      <c r="D31" s="169"/>
      <c r="E31" s="170"/>
      <c r="F31" s="171"/>
      <c r="G31" s="172">
        <f>SUMIF(AG32:AG38,"&lt;&gt;NOR",G32:G38)</f>
        <v>0</v>
      </c>
      <c r="H31" s="166"/>
      <c r="I31" s="166">
        <f>SUM(I32:I38)</f>
        <v>0</v>
      </c>
      <c r="J31" s="166"/>
      <c r="K31" s="166">
        <f>SUM(K32:K38)</f>
        <v>0</v>
      </c>
      <c r="L31" s="166"/>
      <c r="M31" s="166">
        <f>SUM(M32:M38)</f>
        <v>0</v>
      </c>
      <c r="N31" s="165"/>
      <c r="O31" s="165">
        <f>SUM(O32:O38)</f>
        <v>0</v>
      </c>
      <c r="P31" s="165"/>
      <c r="Q31" s="165">
        <f>SUM(Q32:Q38)</f>
        <v>5.15</v>
      </c>
      <c r="R31" s="166"/>
      <c r="S31" s="166"/>
      <c r="T31" s="166"/>
      <c r="U31" s="166"/>
      <c r="V31" s="166">
        <f>SUM(V32:V38)</f>
        <v>29.240000000000002</v>
      </c>
      <c r="W31" s="166"/>
      <c r="X31" s="166"/>
      <c r="Y31" s="166"/>
      <c r="AG31" t="s">
        <v>111</v>
      </c>
    </row>
    <row r="32" spans="1:60" ht="22.5" outlineLevel="1" x14ac:dyDescent="0.2">
      <c r="A32" s="180">
        <v>18</v>
      </c>
      <c r="B32" s="181" t="s">
        <v>158</v>
      </c>
      <c r="C32" s="188" t="s">
        <v>159</v>
      </c>
      <c r="D32" s="182" t="s">
        <v>160</v>
      </c>
      <c r="E32" s="183">
        <v>1.0634300000000001</v>
      </c>
      <c r="F32" s="184"/>
      <c r="G32" s="185">
        <f t="shared" ref="G32:G38" si="7">ROUND(E32*F32,2)</f>
        <v>0</v>
      </c>
      <c r="H32" s="164"/>
      <c r="I32" s="163">
        <f t="shared" ref="I32:I38" si="8">ROUND(E32*H32,2)</f>
        <v>0</v>
      </c>
      <c r="J32" s="164"/>
      <c r="K32" s="163">
        <f t="shared" ref="K32:K38" si="9">ROUND(E32*J32,2)</f>
        <v>0</v>
      </c>
      <c r="L32" s="163">
        <v>21</v>
      </c>
      <c r="M32" s="163">
        <f t="shared" ref="M32:M38" si="10">G32*(1+L32/100)</f>
        <v>0</v>
      </c>
      <c r="N32" s="162">
        <v>0</v>
      </c>
      <c r="O32" s="162">
        <f t="shared" ref="O32:O38" si="11">ROUND(E32*N32,2)</f>
        <v>0</v>
      </c>
      <c r="P32" s="162">
        <v>2.2000000000000002</v>
      </c>
      <c r="Q32" s="162">
        <f t="shared" ref="Q32:Q38" si="12">ROUND(E32*P32,2)</f>
        <v>2.34</v>
      </c>
      <c r="R32" s="163"/>
      <c r="S32" s="163" t="s">
        <v>115</v>
      </c>
      <c r="T32" s="163" t="s">
        <v>121</v>
      </c>
      <c r="U32" s="163">
        <v>11.855</v>
      </c>
      <c r="V32" s="163">
        <f t="shared" ref="V32:V38" si="13">ROUND(E32*U32,2)</f>
        <v>12.61</v>
      </c>
      <c r="W32" s="163"/>
      <c r="X32" s="163" t="s">
        <v>116</v>
      </c>
      <c r="Y32" s="163" t="s">
        <v>117</v>
      </c>
      <c r="Z32" s="152"/>
      <c r="AA32" s="152"/>
      <c r="AB32" s="152"/>
      <c r="AC32" s="152"/>
      <c r="AD32" s="152"/>
      <c r="AE32" s="152"/>
      <c r="AF32" s="152"/>
      <c r="AG32" s="152" t="s">
        <v>118</v>
      </c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80">
        <v>19</v>
      </c>
      <c r="B33" s="181" t="s">
        <v>161</v>
      </c>
      <c r="C33" s="188" t="s">
        <v>162</v>
      </c>
      <c r="D33" s="182" t="s">
        <v>114</v>
      </c>
      <c r="E33" s="183">
        <v>18.759599999999999</v>
      </c>
      <c r="F33" s="184"/>
      <c r="G33" s="185">
        <f t="shared" si="7"/>
        <v>0</v>
      </c>
      <c r="H33" s="164"/>
      <c r="I33" s="163">
        <f t="shared" si="8"/>
        <v>0</v>
      </c>
      <c r="J33" s="164"/>
      <c r="K33" s="163">
        <f t="shared" si="9"/>
        <v>0</v>
      </c>
      <c r="L33" s="163">
        <v>21</v>
      </c>
      <c r="M33" s="163">
        <f t="shared" si="10"/>
        <v>0</v>
      </c>
      <c r="N33" s="162">
        <v>0</v>
      </c>
      <c r="O33" s="162">
        <f t="shared" si="11"/>
        <v>0</v>
      </c>
      <c r="P33" s="162">
        <v>8.6999999999999994E-2</v>
      </c>
      <c r="Q33" s="162">
        <f t="shared" si="12"/>
        <v>1.63</v>
      </c>
      <c r="R33" s="163"/>
      <c r="S33" s="163" t="s">
        <v>115</v>
      </c>
      <c r="T33" s="163" t="s">
        <v>121</v>
      </c>
      <c r="U33" s="163">
        <v>0.25900000000000001</v>
      </c>
      <c r="V33" s="163">
        <f t="shared" si="13"/>
        <v>4.8600000000000003</v>
      </c>
      <c r="W33" s="163"/>
      <c r="X33" s="163" t="s">
        <v>116</v>
      </c>
      <c r="Y33" s="163" t="s">
        <v>117</v>
      </c>
      <c r="Z33" s="152"/>
      <c r="AA33" s="152"/>
      <c r="AB33" s="152"/>
      <c r="AC33" s="152"/>
      <c r="AD33" s="152"/>
      <c r="AE33" s="152"/>
      <c r="AF33" s="152"/>
      <c r="AG33" s="152" t="s">
        <v>118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 x14ac:dyDescent="0.2">
      <c r="A34" s="180">
        <v>20</v>
      </c>
      <c r="B34" s="181" t="s">
        <v>163</v>
      </c>
      <c r="C34" s="188" t="s">
        <v>164</v>
      </c>
      <c r="D34" s="182" t="s">
        <v>114</v>
      </c>
      <c r="E34" s="183">
        <v>3.6</v>
      </c>
      <c r="F34" s="184"/>
      <c r="G34" s="185">
        <f t="shared" si="7"/>
        <v>0</v>
      </c>
      <c r="H34" s="164"/>
      <c r="I34" s="163">
        <f t="shared" si="8"/>
        <v>0</v>
      </c>
      <c r="J34" s="164"/>
      <c r="K34" s="163">
        <f t="shared" si="9"/>
        <v>0</v>
      </c>
      <c r="L34" s="163">
        <v>21</v>
      </c>
      <c r="M34" s="163">
        <f t="shared" si="10"/>
        <v>0</v>
      </c>
      <c r="N34" s="162">
        <v>1E-3</v>
      </c>
      <c r="O34" s="162">
        <f t="shared" si="11"/>
        <v>0</v>
      </c>
      <c r="P34" s="162">
        <v>6.7000000000000004E-2</v>
      </c>
      <c r="Q34" s="162">
        <f t="shared" si="12"/>
        <v>0.24</v>
      </c>
      <c r="R34" s="163"/>
      <c r="S34" s="163" t="s">
        <v>115</v>
      </c>
      <c r="T34" s="163" t="s">
        <v>121</v>
      </c>
      <c r="U34" s="163">
        <v>0.53300000000000003</v>
      </c>
      <c r="V34" s="163">
        <f t="shared" si="13"/>
        <v>1.92</v>
      </c>
      <c r="W34" s="163"/>
      <c r="X34" s="163" t="s">
        <v>116</v>
      </c>
      <c r="Y34" s="163" t="s">
        <v>117</v>
      </c>
      <c r="Z34" s="152"/>
      <c r="AA34" s="152"/>
      <c r="AB34" s="152"/>
      <c r="AC34" s="152"/>
      <c r="AD34" s="152"/>
      <c r="AE34" s="152"/>
      <c r="AF34" s="152"/>
      <c r="AG34" s="152" t="s">
        <v>118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 x14ac:dyDescent="0.2">
      <c r="A35" s="180">
        <v>21</v>
      </c>
      <c r="B35" s="181" t="s">
        <v>165</v>
      </c>
      <c r="C35" s="188" t="s">
        <v>166</v>
      </c>
      <c r="D35" s="182" t="s">
        <v>126</v>
      </c>
      <c r="E35" s="183">
        <v>5.6</v>
      </c>
      <c r="F35" s="184"/>
      <c r="G35" s="185">
        <f t="shared" si="7"/>
        <v>0</v>
      </c>
      <c r="H35" s="164"/>
      <c r="I35" s="163">
        <f t="shared" si="8"/>
        <v>0</v>
      </c>
      <c r="J35" s="164"/>
      <c r="K35" s="163">
        <f t="shared" si="9"/>
        <v>0</v>
      </c>
      <c r="L35" s="163">
        <v>21</v>
      </c>
      <c r="M35" s="163">
        <f t="shared" si="10"/>
        <v>0</v>
      </c>
      <c r="N35" s="162">
        <v>0</v>
      </c>
      <c r="O35" s="162">
        <f t="shared" si="11"/>
        <v>0</v>
      </c>
      <c r="P35" s="162">
        <v>4.6000000000000001E-4</v>
      </c>
      <c r="Q35" s="162">
        <f t="shared" si="12"/>
        <v>0</v>
      </c>
      <c r="R35" s="163"/>
      <c r="S35" s="163" t="s">
        <v>115</v>
      </c>
      <c r="T35" s="163" t="s">
        <v>121</v>
      </c>
      <c r="U35" s="163">
        <v>0.81</v>
      </c>
      <c r="V35" s="163">
        <f t="shared" si="13"/>
        <v>4.54</v>
      </c>
      <c r="W35" s="163"/>
      <c r="X35" s="163" t="s">
        <v>116</v>
      </c>
      <c r="Y35" s="163" t="s">
        <v>117</v>
      </c>
      <c r="Z35" s="152"/>
      <c r="AA35" s="152"/>
      <c r="AB35" s="152"/>
      <c r="AC35" s="152"/>
      <c r="AD35" s="152"/>
      <c r="AE35" s="152"/>
      <c r="AF35" s="152"/>
      <c r="AG35" s="152" t="s">
        <v>118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outlineLevel="1" x14ac:dyDescent="0.2">
      <c r="A36" s="180">
        <v>22</v>
      </c>
      <c r="B36" s="181" t="s">
        <v>167</v>
      </c>
      <c r="C36" s="188" t="s">
        <v>168</v>
      </c>
      <c r="D36" s="182" t="s">
        <v>114</v>
      </c>
      <c r="E36" s="183">
        <v>3.36</v>
      </c>
      <c r="F36" s="184"/>
      <c r="G36" s="185">
        <f t="shared" si="7"/>
        <v>0</v>
      </c>
      <c r="H36" s="164"/>
      <c r="I36" s="163">
        <f t="shared" si="8"/>
        <v>0</v>
      </c>
      <c r="J36" s="164"/>
      <c r="K36" s="163">
        <f t="shared" si="9"/>
        <v>0</v>
      </c>
      <c r="L36" s="163">
        <v>21</v>
      </c>
      <c r="M36" s="163">
        <f t="shared" si="10"/>
        <v>0</v>
      </c>
      <c r="N36" s="162">
        <v>0</v>
      </c>
      <c r="O36" s="162">
        <f t="shared" si="11"/>
        <v>0</v>
      </c>
      <c r="P36" s="162">
        <v>4.5999999999999999E-2</v>
      </c>
      <c r="Q36" s="162">
        <f t="shared" si="12"/>
        <v>0.15</v>
      </c>
      <c r="R36" s="163"/>
      <c r="S36" s="163" t="s">
        <v>115</v>
      </c>
      <c r="T36" s="163" t="s">
        <v>115</v>
      </c>
      <c r="U36" s="163">
        <v>0.26</v>
      </c>
      <c r="V36" s="163">
        <f t="shared" si="13"/>
        <v>0.87</v>
      </c>
      <c r="W36" s="163"/>
      <c r="X36" s="163" t="s">
        <v>116</v>
      </c>
      <c r="Y36" s="163" t="s">
        <v>117</v>
      </c>
      <c r="Z36" s="152"/>
      <c r="AA36" s="152"/>
      <c r="AB36" s="152"/>
      <c r="AC36" s="152"/>
      <c r="AD36" s="152"/>
      <c r="AE36" s="152"/>
      <c r="AF36" s="152"/>
      <c r="AG36" s="152" t="s">
        <v>118</v>
      </c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outlineLevel="1" x14ac:dyDescent="0.2">
      <c r="A37" s="180">
        <v>23</v>
      </c>
      <c r="B37" s="181" t="s">
        <v>169</v>
      </c>
      <c r="C37" s="188" t="s">
        <v>170</v>
      </c>
      <c r="D37" s="182" t="s">
        <v>114</v>
      </c>
      <c r="E37" s="183">
        <v>49.32</v>
      </c>
      <c r="F37" s="184"/>
      <c r="G37" s="185">
        <f t="shared" si="7"/>
        <v>0</v>
      </c>
      <c r="H37" s="164"/>
      <c r="I37" s="163">
        <f t="shared" si="8"/>
        <v>0</v>
      </c>
      <c r="J37" s="164"/>
      <c r="K37" s="163">
        <f t="shared" si="9"/>
        <v>0</v>
      </c>
      <c r="L37" s="163">
        <v>21</v>
      </c>
      <c r="M37" s="163">
        <f t="shared" si="10"/>
        <v>0</v>
      </c>
      <c r="N37" s="162">
        <v>0</v>
      </c>
      <c r="O37" s="162">
        <f t="shared" si="11"/>
        <v>0</v>
      </c>
      <c r="P37" s="162">
        <v>1.6E-2</v>
      </c>
      <c r="Q37" s="162">
        <f t="shared" si="12"/>
        <v>0.79</v>
      </c>
      <c r="R37" s="163"/>
      <c r="S37" s="163" t="s">
        <v>115</v>
      </c>
      <c r="T37" s="163" t="s">
        <v>115</v>
      </c>
      <c r="U37" s="163">
        <v>0.09</v>
      </c>
      <c r="V37" s="163">
        <f t="shared" si="13"/>
        <v>4.4400000000000004</v>
      </c>
      <c r="W37" s="163"/>
      <c r="X37" s="163" t="s">
        <v>116</v>
      </c>
      <c r="Y37" s="163" t="s">
        <v>117</v>
      </c>
      <c r="Z37" s="152"/>
      <c r="AA37" s="152"/>
      <c r="AB37" s="152"/>
      <c r="AC37" s="152"/>
      <c r="AD37" s="152"/>
      <c r="AE37" s="152"/>
      <c r="AF37" s="152"/>
      <c r="AG37" s="152" t="s">
        <v>118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22.5" outlineLevel="1" x14ac:dyDescent="0.2">
      <c r="A38" s="180">
        <v>24</v>
      </c>
      <c r="B38" s="181" t="s">
        <v>171</v>
      </c>
      <c r="C38" s="188" t="s">
        <v>172</v>
      </c>
      <c r="D38" s="182" t="s">
        <v>173</v>
      </c>
      <c r="E38" s="183">
        <v>1</v>
      </c>
      <c r="F38" s="184"/>
      <c r="G38" s="185">
        <f t="shared" si="7"/>
        <v>0</v>
      </c>
      <c r="H38" s="164"/>
      <c r="I38" s="163">
        <f t="shared" si="8"/>
        <v>0</v>
      </c>
      <c r="J38" s="164"/>
      <c r="K38" s="163">
        <f t="shared" si="9"/>
        <v>0</v>
      </c>
      <c r="L38" s="163">
        <v>21</v>
      </c>
      <c r="M38" s="163">
        <f t="shared" si="10"/>
        <v>0</v>
      </c>
      <c r="N38" s="162">
        <v>0</v>
      </c>
      <c r="O38" s="162">
        <f t="shared" si="11"/>
        <v>0</v>
      </c>
      <c r="P38" s="162">
        <v>0</v>
      </c>
      <c r="Q38" s="162">
        <f t="shared" si="12"/>
        <v>0</v>
      </c>
      <c r="R38" s="163"/>
      <c r="S38" s="163" t="s">
        <v>139</v>
      </c>
      <c r="T38" s="163" t="s">
        <v>121</v>
      </c>
      <c r="U38" s="163">
        <v>0</v>
      </c>
      <c r="V38" s="163">
        <f t="shared" si="13"/>
        <v>0</v>
      </c>
      <c r="W38" s="163"/>
      <c r="X38" s="163" t="s">
        <v>116</v>
      </c>
      <c r="Y38" s="163" t="s">
        <v>117</v>
      </c>
      <c r="Z38" s="152"/>
      <c r="AA38" s="152"/>
      <c r="AB38" s="152"/>
      <c r="AC38" s="152"/>
      <c r="AD38" s="152"/>
      <c r="AE38" s="152"/>
      <c r="AF38" s="152"/>
      <c r="AG38" s="152" t="s">
        <v>118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x14ac:dyDescent="0.2">
      <c r="A39" s="167" t="s">
        <v>110</v>
      </c>
      <c r="B39" s="168" t="s">
        <v>65</v>
      </c>
      <c r="C39" s="187" t="s">
        <v>66</v>
      </c>
      <c r="D39" s="169"/>
      <c r="E39" s="170"/>
      <c r="F39" s="171"/>
      <c r="G39" s="172">
        <f>SUMIF(AG40:AG40,"&lt;&gt;NOR",G40:G40)</f>
        <v>0</v>
      </c>
      <c r="H39" s="166"/>
      <c r="I39" s="166">
        <f>SUM(I40:I40)</f>
        <v>0</v>
      </c>
      <c r="J39" s="166"/>
      <c r="K39" s="166">
        <f>SUM(K40:K40)</f>
        <v>0</v>
      </c>
      <c r="L39" s="166"/>
      <c r="M39" s="166">
        <f>SUM(M40:M40)</f>
        <v>0</v>
      </c>
      <c r="N39" s="165"/>
      <c r="O39" s="165">
        <f>SUM(O40:O40)</f>
        <v>0</v>
      </c>
      <c r="P39" s="165"/>
      <c r="Q39" s="165">
        <f>SUM(Q40:Q40)</f>
        <v>0</v>
      </c>
      <c r="R39" s="166"/>
      <c r="S39" s="166"/>
      <c r="T39" s="166"/>
      <c r="U39" s="166"/>
      <c r="V39" s="166">
        <f>SUM(V40:V40)</f>
        <v>13.08</v>
      </c>
      <c r="W39" s="166"/>
      <c r="X39" s="166"/>
      <c r="Y39" s="166"/>
      <c r="AG39" t="s">
        <v>111</v>
      </c>
    </row>
    <row r="40" spans="1:60" ht="22.5" outlineLevel="1" x14ac:dyDescent="0.2">
      <c r="A40" s="180">
        <v>25</v>
      </c>
      <c r="B40" s="181" t="s">
        <v>174</v>
      </c>
      <c r="C40" s="188" t="s">
        <v>175</v>
      </c>
      <c r="D40" s="182" t="s">
        <v>176</v>
      </c>
      <c r="E40" s="183">
        <v>4.1535200000000003</v>
      </c>
      <c r="F40" s="184"/>
      <c r="G40" s="185">
        <f>ROUND(E40*F40,2)</f>
        <v>0</v>
      </c>
      <c r="H40" s="164"/>
      <c r="I40" s="163">
        <f>ROUND(E40*H40,2)</f>
        <v>0</v>
      </c>
      <c r="J40" s="164"/>
      <c r="K40" s="163">
        <f>ROUND(E40*J40,2)</f>
        <v>0</v>
      </c>
      <c r="L40" s="163">
        <v>21</v>
      </c>
      <c r="M40" s="163">
        <f>G40*(1+L40/100)</f>
        <v>0</v>
      </c>
      <c r="N40" s="162">
        <v>0</v>
      </c>
      <c r="O40" s="162">
        <f>ROUND(E40*N40,2)</f>
        <v>0</v>
      </c>
      <c r="P40" s="162">
        <v>0</v>
      </c>
      <c r="Q40" s="162">
        <f>ROUND(E40*P40,2)</f>
        <v>0</v>
      </c>
      <c r="R40" s="163"/>
      <c r="S40" s="163" t="s">
        <v>115</v>
      </c>
      <c r="T40" s="163" t="s">
        <v>115</v>
      </c>
      <c r="U40" s="163">
        <v>3.15</v>
      </c>
      <c r="V40" s="163">
        <f>ROUND(E40*U40,2)</f>
        <v>13.08</v>
      </c>
      <c r="W40" s="163"/>
      <c r="X40" s="163" t="s">
        <v>177</v>
      </c>
      <c r="Y40" s="163" t="s">
        <v>117</v>
      </c>
      <c r="Z40" s="152"/>
      <c r="AA40" s="152"/>
      <c r="AB40" s="152"/>
      <c r="AC40" s="152"/>
      <c r="AD40" s="152"/>
      <c r="AE40" s="152"/>
      <c r="AF40" s="152"/>
      <c r="AG40" s="152" t="s">
        <v>178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x14ac:dyDescent="0.2">
      <c r="A41" s="167" t="s">
        <v>110</v>
      </c>
      <c r="B41" s="168" t="s">
        <v>67</v>
      </c>
      <c r="C41" s="187" t="s">
        <v>68</v>
      </c>
      <c r="D41" s="169"/>
      <c r="E41" s="170"/>
      <c r="F41" s="171"/>
      <c r="G41" s="172">
        <f>SUMIF(AG42:AG44,"&lt;&gt;NOR",G42:G44)</f>
        <v>0</v>
      </c>
      <c r="H41" s="166"/>
      <c r="I41" s="166">
        <f>SUM(I42:I44)</f>
        <v>0</v>
      </c>
      <c r="J41" s="166"/>
      <c r="K41" s="166">
        <f>SUM(K42:K44)</f>
        <v>0</v>
      </c>
      <c r="L41" s="166"/>
      <c r="M41" s="166">
        <f>SUM(M42:M44)</f>
        <v>0</v>
      </c>
      <c r="N41" s="165"/>
      <c r="O41" s="165">
        <f>SUM(O42:O44)</f>
        <v>0.03</v>
      </c>
      <c r="P41" s="165"/>
      <c r="Q41" s="165">
        <f>SUM(Q42:Q44)</f>
        <v>0</v>
      </c>
      <c r="R41" s="166"/>
      <c r="S41" s="166"/>
      <c r="T41" s="166"/>
      <c r="U41" s="166"/>
      <c r="V41" s="166">
        <f>SUM(V42:V44)</f>
        <v>1.4100000000000001</v>
      </c>
      <c r="W41" s="166"/>
      <c r="X41" s="166"/>
      <c r="Y41" s="166"/>
      <c r="AG41" t="s">
        <v>111</v>
      </c>
    </row>
    <row r="42" spans="1:60" ht="33.75" outlineLevel="1" x14ac:dyDescent="0.2">
      <c r="A42" s="180">
        <v>26</v>
      </c>
      <c r="B42" s="181" t="s">
        <v>179</v>
      </c>
      <c r="C42" s="188" t="s">
        <v>180</v>
      </c>
      <c r="D42" s="182" t="s">
        <v>114</v>
      </c>
      <c r="E42" s="183">
        <v>9.3797999999999995</v>
      </c>
      <c r="F42" s="184"/>
      <c r="G42" s="185">
        <f>ROUND(E42*F42,2)</f>
        <v>0</v>
      </c>
      <c r="H42" s="164"/>
      <c r="I42" s="163">
        <f>ROUND(E42*H42,2)</f>
        <v>0</v>
      </c>
      <c r="J42" s="164"/>
      <c r="K42" s="163">
        <f>ROUND(E42*J42,2)</f>
        <v>0</v>
      </c>
      <c r="L42" s="163">
        <v>21</v>
      </c>
      <c r="M42" s="163">
        <f>G42*(1+L42/100)</f>
        <v>0</v>
      </c>
      <c r="N42" s="162">
        <v>3.0599999999999998E-3</v>
      </c>
      <c r="O42" s="162">
        <f>ROUND(E42*N42,2)</f>
        <v>0.03</v>
      </c>
      <c r="P42" s="162">
        <v>0</v>
      </c>
      <c r="Q42" s="162">
        <f>ROUND(E42*P42,2)</f>
        <v>0</v>
      </c>
      <c r="R42" s="163"/>
      <c r="S42" s="163" t="s">
        <v>115</v>
      </c>
      <c r="T42" s="163" t="s">
        <v>121</v>
      </c>
      <c r="U42" s="163">
        <v>0.08</v>
      </c>
      <c r="V42" s="163">
        <f>ROUND(E42*U42,2)</f>
        <v>0.75</v>
      </c>
      <c r="W42" s="163"/>
      <c r="X42" s="163" t="s">
        <v>116</v>
      </c>
      <c r="Y42" s="163" t="s">
        <v>117</v>
      </c>
      <c r="Z42" s="152"/>
      <c r="AA42" s="152"/>
      <c r="AB42" s="152"/>
      <c r="AC42" s="152"/>
      <c r="AD42" s="152"/>
      <c r="AE42" s="152"/>
      <c r="AF42" s="152"/>
      <c r="AG42" s="152" t="s">
        <v>118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outlineLevel="1" x14ac:dyDescent="0.2">
      <c r="A43" s="174">
        <v>27</v>
      </c>
      <c r="B43" s="175" t="s">
        <v>181</v>
      </c>
      <c r="C43" s="189" t="s">
        <v>182</v>
      </c>
      <c r="D43" s="176" t="s">
        <v>114</v>
      </c>
      <c r="E43" s="177">
        <v>9.3797999999999995</v>
      </c>
      <c r="F43" s="178"/>
      <c r="G43" s="179">
        <f>ROUND(E43*F43,2)</f>
        <v>0</v>
      </c>
      <c r="H43" s="164"/>
      <c r="I43" s="163">
        <f>ROUND(E43*H43,2)</f>
        <v>0</v>
      </c>
      <c r="J43" s="164"/>
      <c r="K43" s="163">
        <f>ROUND(E43*J43,2)</f>
        <v>0</v>
      </c>
      <c r="L43" s="163">
        <v>21</v>
      </c>
      <c r="M43" s="163">
        <f>G43*(1+L43/100)</f>
        <v>0</v>
      </c>
      <c r="N43" s="162">
        <v>3.0000000000000001E-5</v>
      </c>
      <c r="O43" s="162">
        <f>ROUND(E43*N43,2)</f>
        <v>0</v>
      </c>
      <c r="P43" s="162">
        <v>0</v>
      </c>
      <c r="Q43" s="162">
        <f>ROUND(E43*P43,2)</f>
        <v>0</v>
      </c>
      <c r="R43" s="163"/>
      <c r="S43" s="163" t="s">
        <v>115</v>
      </c>
      <c r="T43" s="163" t="s">
        <v>121</v>
      </c>
      <c r="U43" s="163">
        <v>7.0000000000000007E-2</v>
      </c>
      <c r="V43" s="163">
        <f>ROUND(E43*U43,2)</f>
        <v>0.66</v>
      </c>
      <c r="W43" s="163"/>
      <c r="X43" s="163" t="s">
        <v>116</v>
      </c>
      <c r="Y43" s="163" t="s">
        <v>117</v>
      </c>
      <c r="Z43" s="152"/>
      <c r="AA43" s="152"/>
      <c r="AB43" s="152"/>
      <c r="AC43" s="152"/>
      <c r="AD43" s="152"/>
      <c r="AE43" s="152"/>
      <c r="AF43" s="152"/>
      <c r="AG43" s="152" t="s">
        <v>118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outlineLevel="1" x14ac:dyDescent="0.2">
      <c r="A44" s="159">
        <v>28</v>
      </c>
      <c r="B44" s="160" t="s">
        <v>183</v>
      </c>
      <c r="C44" s="190" t="s">
        <v>184</v>
      </c>
      <c r="D44" s="161" t="s">
        <v>0</v>
      </c>
      <c r="E44" s="186"/>
      <c r="F44" s="164"/>
      <c r="G44" s="163">
        <f>ROUND(E44*F44,2)</f>
        <v>0</v>
      </c>
      <c r="H44" s="164"/>
      <c r="I44" s="163">
        <f>ROUND(E44*H44,2)</f>
        <v>0</v>
      </c>
      <c r="J44" s="164"/>
      <c r="K44" s="163">
        <f>ROUND(E44*J44,2)</f>
        <v>0</v>
      </c>
      <c r="L44" s="163">
        <v>21</v>
      </c>
      <c r="M44" s="163">
        <f>G44*(1+L44/100)</f>
        <v>0</v>
      </c>
      <c r="N44" s="162">
        <v>0</v>
      </c>
      <c r="O44" s="162">
        <f>ROUND(E44*N44,2)</f>
        <v>0</v>
      </c>
      <c r="P44" s="162">
        <v>0</v>
      </c>
      <c r="Q44" s="162">
        <f>ROUND(E44*P44,2)</f>
        <v>0</v>
      </c>
      <c r="R44" s="163"/>
      <c r="S44" s="163" t="s">
        <v>115</v>
      </c>
      <c r="T44" s="163" t="s">
        <v>115</v>
      </c>
      <c r="U44" s="163">
        <v>0</v>
      </c>
      <c r="V44" s="163">
        <f>ROUND(E44*U44,2)</f>
        <v>0</v>
      </c>
      <c r="W44" s="163"/>
      <c r="X44" s="163" t="s">
        <v>177</v>
      </c>
      <c r="Y44" s="163" t="s">
        <v>117</v>
      </c>
      <c r="Z44" s="152"/>
      <c r="AA44" s="152"/>
      <c r="AB44" s="152"/>
      <c r="AC44" s="152"/>
      <c r="AD44" s="152"/>
      <c r="AE44" s="152"/>
      <c r="AF44" s="152"/>
      <c r="AG44" s="152" t="s">
        <v>178</v>
      </c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x14ac:dyDescent="0.2">
      <c r="A45" s="167" t="s">
        <v>110</v>
      </c>
      <c r="B45" s="168" t="s">
        <v>69</v>
      </c>
      <c r="C45" s="187" t="s">
        <v>70</v>
      </c>
      <c r="D45" s="169"/>
      <c r="E45" s="170"/>
      <c r="F45" s="171"/>
      <c r="G45" s="172">
        <f>SUMIF(AG46:AG46,"&lt;&gt;NOR",G46:G46)</f>
        <v>0</v>
      </c>
      <c r="H45" s="166"/>
      <c r="I45" s="166">
        <f>SUM(I46:I46)</f>
        <v>0</v>
      </c>
      <c r="J45" s="166"/>
      <c r="K45" s="166">
        <f>SUM(K46:K46)</f>
        <v>0</v>
      </c>
      <c r="L45" s="166"/>
      <c r="M45" s="166">
        <f>SUM(M46:M46)</f>
        <v>0</v>
      </c>
      <c r="N45" s="165"/>
      <c r="O45" s="165">
        <f>SUM(O46:O46)</f>
        <v>0</v>
      </c>
      <c r="P45" s="165"/>
      <c r="Q45" s="165">
        <f>SUM(Q46:Q46)</f>
        <v>0.02</v>
      </c>
      <c r="R45" s="166"/>
      <c r="S45" s="166"/>
      <c r="T45" s="166"/>
      <c r="U45" s="166"/>
      <c r="V45" s="166">
        <f>SUM(V46:V46)</f>
        <v>0.08</v>
      </c>
      <c r="W45" s="166"/>
      <c r="X45" s="166"/>
      <c r="Y45" s="166"/>
      <c r="AG45" t="s">
        <v>111</v>
      </c>
    </row>
    <row r="46" spans="1:60" ht="22.5" outlineLevel="1" x14ac:dyDescent="0.2">
      <c r="A46" s="180">
        <v>29</v>
      </c>
      <c r="B46" s="181" t="s">
        <v>185</v>
      </c>
      <c r="C46" s="188" t="s">
        <v>186</v>
      </c>
      <c r="D46" s="182" t="s">
        <v>187</v>
      </c>
      <c r="E46" s="183">
        <v>1</v>
      </c>
      <c r="F46" s="184"/>
      <c r="G46" s="185">
        <f>ROUND(E46*F46,2)</f>
        <v>0</v>
      </c>
      <c r="H46" s="164"/>
      <c r="I46" s="163">
        <f>ROUND(E46*H46,2)</f>
        <v>0</v>
      </c>
      <c r="J46" s="164"/>
      <c r="K46" s="163">
        <f>ROUND(E46*J46,2)</f>
        <v>0</v>
      </c>
      <c r="L46" s="163">
        <v>21</v>
      </c>
      <c r="M46" s="163">
        <f>G46*(1+L46/100)</f>
        <v>0</v>
      </c>
      <c r="N46" s="162">
        <v>0</v>
      </c>
      <c r="O46" s="162">
        <f>ROUND(E46*N46,2)</f>
        <v>0</v>
      </c>
      <c r="P46" s="162">
        <v>2.3800000000000002E-2</v>
      </c>
      <c r="Q46" s="162">
        <f>ROUND(E46*P46,2)</f>
        <v>0.02</v>
      </c>
      <c r="R46" s="163"/>
      <c r="S46" s="163" t="s">
        <v>139</v>
      </c>
      <c r="T46" s="163" t="s">
        <v>121</v>
      </c>
      <c r="U46" s="163">
        <v>8.2000000000000003E-2</v>
      </c>
      <c r="V46" s="163">
        <f>ROUND(E46*U46,2)</f>
        <v>0.08</v>
      </c>
      <c r="W46" s="163"/>
      <c r="X46" s="163" t="s">
        <v>116</v>
      </c>
      <c r="Y46" s="163" t="s">
        <v>117</v>
      </c>
      <c r="Z46" s="152"/>
      <c r="AA46" s="152"/>
      <c r="AB46" s="152"/>
      <c r="AC46" s="152"/>
      <c r="AD46" s="152"/>
      <c r="AE46" s="152"/>
      <c r="AF46" s="152"/>
      <c r="AG46" s="152" t="s">
        <v>118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x14ac:dyDescent="0.2">
      <c r="A47" s="167" t="s">
        <v>110</v>
      </c>
      <c r="B47" s="168" t="s">
        <v>71</v>
      </c>
      <c r="C47" s="187" t="s">
        <v>72</v>
      </c>
      <c r="D47" s="169"/>
      <c r="E47" s="170"/>
      <c r="F47" s="171"/>
      <c r="G47" s="172">
        <f>SUMIF(AG48:AG50,"&lt;&gt;NOR",G48:G50)</f>
        <v>0</v>
      </c>
      <c r="H47" s="166"/>
      <c r="I47" s="166">
        <f>SUM(I48:I50)</f>
        <v>0</v>
      </c>
      <c r="J47" s="166"/>
      <c r="K47" s="166">
        <f>SUM(K48:K50)</f>
        <v>0</v>
      </c>
      <c r="L47" s="166"/>
      <c r="M47" s="166">
        <f>SUM(M48:M50)</f>
        <v>0</v>
      </c>
      <c r="N47" s="165"/>
      <c r="O47" s="165">
        <f>SUM(O48:O50)</f>
        <v>0</v>
      </c>
      <c r="P47" s="165"/>
      <c r="Q47" s="165">
        <f>SUM(Q48:Q50)</f>
        <v>0</v>
      </c>
      <c r="R47" s="166"/>
      <c r="S47" s="166"/>
      <c r="T47" s="166"/>
      <c r="U47" s="166"/>
      <c r="V47" s="166">
        <f>SUM(V48:V50)</f>
        <v>0</v>
      </c>
      <c r="W47" s="166"/>
      <c r="X47" s="166"/>
      <c r="Y47" s="166"/>
      <c r="AG47" t="s">
        <v>111</v>
      </c>
    </row>
    <row r="48" spans="1:60" ht="33.75" outlineLevel="1" x14ac:dyDescent="0.2">
      <c r="A48" s="180">
        <v>30</v>
      </c>
      <c r="B48" s="181" t="s">
        <v>188</v>
      </c>
      <c r="C48" s="188" t="s">
        <v>189</v>
      </c>
      <c r="D48" s="182" t="s">
        <v>187</v>
      </c>
      <c r="E48" s="183">
        <v>2</v>
      </c>
      <c r="F48" s="184"/>
      <c r="G48" s="185">
        <f>ROUND(E48*F48,2)</f>
        <v>0</v>
      </c>
      <c r="H48" s="164"/>
      <c r="I48" s="163">
        <f>ROUND(E48*H48,2)</f>
        <v>0</v>
      </c>
      <c r="J48" s="164"/>
      <c r="K48" s="163">
        <f>ROUND(E48*J48,2)</f>
        <v>0</v>
      </c>
      <c r="L48" s="163">
        <v>21</v>
      </c>
      <c r="M48" s="163">
        <f>G48*(1+L48/100)</f>
        <v>0</v>
      </c>
      <c r="N48" s="162">
        <v>0</v>
      </c>
      <c r="O48" s="162">
        <f>ROUND(E48*N48,2)</f>
        <v>0</v>
      </c>
      <c r="P48" s="162">
        <v>0</v>
      </c>
      <c r="Q48" s="162">
        <f>ROUND(E48*P48,2)</f>
        <v>0</v>
      </c>
      <c r="R48" s="163"/>
      <c r="S48" s="163" t="s">
        <v>139</v>
      </c>
      <c r="T48" s="163" t="s">
        <v>121</v>
      </c>
      <c r="U48" s="163">
        <v>0</v>
      </c>
      <c r="V48" s="163">
        <f>ROUND(E48*U48,2)</f>
        <v>0</v>
      </c>
      <c r="W48" s="163"/>
      <c r="X48" s="163" t="s">
        <v>116</v>
      </c>
      <c r="Y48" s="163" t="s">
        <v>117</v>
      </c>
      <c r="Z48" s="152"/>
      <c r="AA48" s="152"/>
      <c r="AB48" s="152"/>
      <c r="AC48" s="152"/>
      <c r="AD48" s="152"/>
      <c r="AE48" s="152"/>
      <c r="AF48" s="152"/>
      <c r="AG48" s="152" t="s">
        <v>118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outlineLevel="1" x14ac:dyDescent="0.2">
      <c r="A49" s="174">
        <v>31</v>
      </c>
      <c r="B49" s="175" t="s">
        <v>190</v>
      </c>
      <c r="C49" s="189" t="s">
        <v>191</v>
      </c>
      <c r="D49" s="176" t="s">
        <v>114</v>
      </c>
      <c r="E49" s="177">
        <v>10.58</v>
      </c>
      <c r="F49" s="178"/>
      <c r="G49" s="179">
        <f>ROUND(E49*F49,2)</f>
        <v>0</v>
      </c>
      <c r="H49" s="164"/>
      <c r="I49" s="163">
        <f>ROUND(E49*H49,2)</f>
        <v>0</v>
      </c>
      <c r="J49" s="164"/>
      <c r="K49" s="163">
        <f>ROUND(E49*J49,2)</f>
        <v>0</v>
      </c>
      <c r="L49" s="163">
        <v>21</v>
      </c>
      <c r="M49" s="163">
        <f>G49*(1+L49/100)</f>
        <v>0</v>
      </c>
      <c r="N49" s="162">
        <v>0</v>
      </c>
      <c r="O49" s="162">
        <f>ROUND(E49*N49,2)</f>
        <v>0</v>
      </c>
      <c r="P49" s="162">
        <v>0</v>
      </c>
      <c r="Q49" s="162">
        <f>ROUND(E49*P49,2)</f>
        <v>0</v>
      </c>
      <c r="R49" s="163"/>
      <c r="S49" s="163" t="s">
        <v>139</v>
      </c>
      <c r="T49" s="163" t="s">
        <v>121</v>
      </c>
      <c r="U49" s="163">
        <v>0</v>
      </c>
      <c r="V49" s="163">
        <f>ROUND(E49*U49,2)</f>
        <v>0</v>
      </c>
      <c r="W49" s="163"/>
      <c r="X49" s="163" t="s">
        <v>116</v>
      </c>
      <c r="Y49" s="163" t="s">
        <v>117</v>
      </c>
      <c r="Z49" s="152"/>
      <c r="AA49" s="152"/>
      <c r="AB49" s="152"/>
      <c r="AC49" s="152"/>
      <c r="AD49" s="152"/>
      <c r="AE49" s="152"/>
      <c r="AF49" s="152"/>
      <c r="AG49" s="152" t="s">
        <v>118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outlineLevel="1" x14ac:dyDescent="0.2">
      <c r="A50" s="159">
        <v>32</v>
      </c>
      <c r="B50" s="160" t="s">
        <v>192</v>
      </c>
      <c r="C50" s="190" t="s">
        <v>193</v>
      </c>
      <c r="D50" s="161" t="s">
        <v>0</v>
      </c>
      <c r="E50" s="186"/>
      <c r="F50" s="164"/>
      <c r="G50" s="163">
        <f>ROUND(E50*F50,2)</f>
        <v>0</v>
      </c>
      <c r="H50" s="164"/>
      <c r="I50" s="163">
        <f>ROUND(E50*H50,2)</f>
        <v>0</v>
      </c>
      <c r="J50" s="164"/>
      <c r="K50" s="163">
        <f>ROUND(E50*J50,2)</f>
        <v>0</v>
      </c>
      <c r="L50" s="163">
        <v>21</v>
      </c>
      <c r="M50" s="163">
        <f>G50*(1+L50/100)</f>
        <v>0</v>
      </c>
      <c r="N50" s="162">
        <v>0</v>
      </c>
      <c r="O50" s="162">
        <f>ROUND(E50*N50,2)</f>
        <v>0</v>
      </c>
      <c r="P50" s="162">
        <v>0</v>
      </c>
      <c r="Q50" s="162">
        <f>ROUND(E50*P50,2)</f>
        <v>0</v>
      </c>
      <c r="R50" s="163"/>
      <c r="S50" s="163" t="s">
        <v>115</v>
      </c>
      <c r="T50" s="163" t="s">
        <v>115</v>
      </c>
      <c r="U50" s="163">
        <v>0</v>
      </c>
      <c r="V50" s="163">
        <f>ROUND(E50*U50,2)</f>
        <v>0</v>
      </c>
      <c r="W50" s="163"/>
      <c r="X50" s="163" t="s">
        <v>177</v>
      </c>
      <c r="Y50" s="163" t="s">
        <v>117</v>
      </c>
      <c r="Z50" s="152"/>
      <c r="AA50" s="152"/>
      <c r="AB50" s="152"/>
      <c r="AC50" s="152"/>
      <c r="AD50" s="152"/>
      <c r="AE50" s="152"/>
      <c r="AF50" s="152"/>
      <c r="AG50" s="152" t="s">
        <v>178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x14ac:dyDescent="0.2">
      <c r="A51" s="167" t="s">
        <v>110</v>
      </c>
      <c r="B51" s="168" t="s">
        <v>73</v>
      </c>
      <c r="C51" s="187" t="s">
        <v>74</v>
      </c>
      <c r="D51" s="169"/>
      <c r="E51" s="170"/>
      <c r="F51" s="171"/>
      <c r="G51" s="172">
        <f>SUMIF(AG52:AG55,"&lt;&gt;NOR",G52:G55)</f>
        <v>0</v>
      </c>
      <c r="H51" s="166"/>
      <c r="I51" s="166">
        <f>SUM(I52:I55)</f>
        <v>0</v>
      </c>
      <c r="J51" s="166"/>
      <c r="K51" s="166">
        <f>SUM(K52:K55)</f>
        <v>0</v>
      </c>
      <c r="L51" s="166"/>
      <c r="M51" s="166">
        <f>SUM(M52:M55)</f>
        <v>0</v>
      </c>
      <c r="N51" s="165"/>
      <c r="O51" s="165">
        <f>SUM(O52:O55)</f>
        <v>0.03</v>
      </c>
      <c r="P51" s="165"/>
      <c r="Q51" s="165">
        <f>SUM(Q52:Q55)</f>
        <v>0</v>
      </c>
      <c r="R51" s="166"/>
      <c r="S51" s="166"/>
      <c r="T51" s="166"/>
      <c r="U51" s="166"/>
      <c r="V51" s="166">
        <f>SUM(V52:V55)</f>
        <v>9.1199999999999992</v>
      </c>
      <c r="W51" s="166"/>
      <c r="X51" s="166"/>
      <c r="Y51" s="166"/>
      <c r="AG51" t="s">
        <v>111</v>
      </c>
    </row>
    <row r="52" spans="1:60" outlineLevel="1" x14ac:dyDescent="0.2">
      <c r="A52" s="180">
        <v>33</v>
      </c>
      <c r="B52" s="181" t="s">
        <v>194</v>
      </c>
      <c r="C52" s="188" t="s">
        <v>195</v>
      </c>
      <c r="D52" s="182" t="s">
        <v>126</v>
      </c>
      <c r="E52" s="183">
        <v>25.16</v>
      </c>
      <c r="F52" s="184"/>
      <c r="G52" s="185">
        <f>ROUND(E52*F52,2)</f>
        <v>0</v>
      </c>
      <c r="H52" s="164"/>
      <c r="I52" s="163">
        <f>ROUND(E52*H52,2)</f>
        <v>0</v>
      </c>
      <c r="J52" s="164"/>
      <c r="K52" s="163">
        <f>ROUND(E52*J52,2)</f>
        <v>0</v>
      </c>
      <c r="L52" s="163">
        <v>21</v>
      </c>
      <c r="M52" s="163">
        <f>G52*(1+L52/100)</f>
        <v>0</v>
      </c>
      <c r="N52" s="162">
        <v>3.0000000000000001E-5</v>
      </c>
      <c r="O52" s="162">
        <f>ROUND(E52*N52,2)</f>
        <v>0</v>
      </c>
      <c r="P52" s="162">
        <v>0</v>
      </c>
      <c r="Q52" s="162">
        <f>ROUND(E52*P52,2)</f>
        <v>0</v>
      </c>
      <c r="R52" s="163"/>
      <c r="S52" s="163" t="s">
        <v>115</v>
      </c>
      <c r="T52" s="163" t="s">
        <v>121</v>
      </c>
      <c r="U52" s="163">
        <v>0.2</v>
      </c>
      <c r="V52" s="163">
        <f>ROUND(E52*U52,2)</f>
        <v>5.03</v>
      </c>
      <c r="W52" s="163"/>
      <c r="X52" s="163" t="s">
        <v>116</v>
      </c>
      <c r="Y52" s="163" t="s">
        <v>117</v>
      </c>
      <c r="Z52" s="152"/>
      <c r="AA52" s="152"/>
      <c r="AB52" s="152"/>
      <c r="AC52" s="152"/>
      <c r="AD52" s="152"/>
      <c r="AE52" s="152"/>
      <c r="AF52" s="152"/>
      <c r="AG52" s="152" t="s">
        <v>118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ht="22.5" outlineLevel="1" x14ac:dyDescent="0.2">
      <c r="A53" s="180">
        <v>34</v>
      </c>
      <c r="B53" s="181" t="s">
        <v>196</v>
      </c>
      <c r="C53" s="188" t="s">
        <v>197</v>
      </c>
      <c r="D53" s="182" t="s">
        <v>114</v>
      </c>
      <c r="E53" s="183">
        <v>18.759599999999999</v>
      </c>
      <c r="F53" s="184"/>
      <c r="G53" s="185">
        <f>ROUND(E53*F53,2)</f>
        <v>0</v>
      </c>
      <c r="H53" s="164"/>
      <c r="I53" s="163">
        <f>ROUND(E53*H53,2)</f>
        <v>0</v>
      </c>
      <c r="J53" s="164"/>
      <c r="K53" s="163">
        <f>ROUND(E53*J53,2)</f>
        <v>0</v>
      </c>
      <c r="L53" s="163">
        <v>21</v>
      </c>
      <c r="M53" s="163">
        <f>G53*(1+L53/100)</f>
        <v>0</v>
      </c>
      <c r="N53" s="162">
        <v>2.3000000000000001E-4</v>
      </c>
      <c r="O53" s="162">
        <f>ROUND(E53*N53,2)</f>
        <v>0</v>
      </c>
      <c r="P53" s="162">
        <v>0</v>
      </c>
      <c r="Q53" s="162">
        <f>ROUND(E53*P53,2)</f>
        <v>0</v>
      </c>
      <c r="R53" s="163"/>
      <c r="S53" s="163" t="s">
        <v>115</v>
      </c>
      <c r="T53" s="163" t="s">
        <v>121</v>
      </c>
      <c r="U53" s="163">
        <v>0.21665999999999999</v>
      </c>
      <c r="V53" s="163">
        <f>ROUND(E53*U53,2)</f>
        <v>4.0599999999999996</v>
      </c>
      <c r="W53" s="163"/>
      <c r="X53" s="163" t="s">
        <v>116</v>
      </c>
      <c r="Y53" s="163" t="s">
        <v>117</v>
      </c>
      <c r="Z53" s="152"/>
      <c r="AA53" s="152"/>
      <c r="AB53" s="152"/>
      <c r="AC53" s="152"/>
      <c r="AD53" s="152"/>
      <c r="AE53" s="152"/>
      <c r="AF53" s="152"/>
      <c r="AG53" s="152" t="s">
        <v>118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ht="22.5" outlineLevel="1" x14ac:dyDescent="0.2">
      <c r="A54" s="180">
        <v>35</v>
      </c>
      <c r="B54" s="181" t="s">
        <v>198</v>
      </c>
      <c r="C54" s="188" t="s">
        <v>199</v>
      </c>
      <c r="D54" s="182" t="s">
        <v>114</v>
      </c>
      <c r="E54" s="183">
        <v>23</v>
      </c>
      <c r="F54" s="184"/>
      <c r="G54" s="185">
        <f>ROUND(E54*F54,2)</f>
        <v>0</v>
      </c>
      <c r="H54" s="164"/>
      <c r="I54" s="163">
        <f>ROUND(E54*H54,2)</f>
        <v>0</v>
      </c>
      <c r="J54" s="164"/>
      <c r="K54" s="163">
        <f>ROUND(E54*J54,2)</f>
        <v>0</v>
      </c>
      <c r="L54" s="163">
        <v>21</v>
      </c>
      <c r="M54" s="163">
        <f>G54*(1+L54/100)</f>
        <v>0</v>
      </c>
      <c r="N54" s="162">
        <v>1.15E-3</v>
      </c>
      <c r="O54" s="162">
        <f>ROUND(E54*N54,2)</f>
        <v>0.03</v>
      </c>
      <c r="P54" s="162">
        <v>0</v>
      </c>
      <c r="Q54" s="162">
        <f>ROUND(E54*P54,2)</f>
        <v>0</v>
      </c>
      <c r="R54" s="163" t="s">
        <v>200</v>
      </c>
      <c r="S54" s="163" t="s">
        <v>115</v>
      </c>
      <c r="T54" s="163" t="s">
        <v>121</v>
      </c>
      <c r="U54" s="163">
        <v>0</v>
      </c>
      <c r="V54" s="163">
        <f>ROUND(E54*U54,2)</f>
        <v>0</v>
      </c>
      <c r="W54" s="163"/>
      <c r="X54" s="163" t="s">
        <v>201</v>
      </c>
      <c r="Y54" s="163" t="s">
        <v>117</v>
      </c>
      <c r="Z54" s="152"/>
      <c r="AA54" s="152"/>
      <c r="AB54" s="152"/>
      <c r="AC54" s="152"/>
      <c r="AD54" s="152"/>
      <c r="AE54" s="152"/>
      <c r="AF54" s="152"/>
      <c r="AG54" s="152" t="s">
        <v>202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outlineLevel="1" x14ac:dyDescent="0.2">
      <c r="A55" s="180">
        <v>36</v>
      </c>
      <c r="B55" s="181" t="s">
        <v>203</v>
      </c>
      <c r="C55" s="188" t="s">
        <v>204</v>
      </c>
      <c r="D55" s="182" t="s">
        <v>176</v>
      </c>
      <c r="E55" s="183">
        <v>3.1519999999999999E-2</v>
      </c>
      <c r="F55" s="184"/>
      <c r="G55" s="185">
        <f>ROUND(E55*F55,2)</f>
        <v>0</v>
      </c>
      <c r="H55" s="164"/>
      <c r="I55" s="163">
        <f>ROUND(E55*H55,2)</f>
        <v>0</v>
      </c>
      <c r="J55" s="164"/>
      <c r="K55" s="163">
        <f>ROUND(E55*J55,2)</f>
        <v>0</v>
      </c>
      <c r="L55" s="163">
        <v>21</v>
      </c>
      <c r="M55" s="163">
        <f>G55*(1+L55/100)</f>
        <v>0</v>
      </c>
      <c r="N55" s="162">
        <v>0</v>
      </c>
      <c r="O55" s="162">
        <f>ROUND(E55*N55,2)</f>
        <v>0</v>
      </c>
      <c r="P55" s="162">
        <v>0</v>
      </c>
      <c r="Q55" s="162">
        <f>ROUND(E55*P55,2)</f>
        <v>0</v>
      </c>
      <c r="R55" s="163"/>
      <c r="S55" s="163" t="s">
        <v>115</v>
      </c>
      <c r="T55" s="163" t="s">
        <v>115</v>
      </c>
      <c r="U55" s="163">
        <v>1.1020000000000001</v>
      </c>
      <c r="V55" s="163">
        <f>ROUND(E55*U55,2)</f>
        <v>0.03</v>
      </c>
      <c r="W55" s="163"/>
      <c r="X55" s="163" t="s">
        <v>177</v>
      </c>
      <c r="Y55" s="163" t="s">
        <v>117</v>
      </c>
      <c r="Z55" s="152"/>
      <c r="AA55" s="152"/>
      <c r="AB55" s="152"/>
      <c r="AC55" s="152"/>
      <c r="AD55" s="152"/>
      <c r="AE55" s="152"/>
      <c r="AF55" s="152"/>
      <c r="AG55" s="152" t="s">
        <v>178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x14ac:dyDescent="0.2">
      <c r="A56" s="167" t="s">
        <v>110</v>
      </c>
      <c r="B56" s="168" t="s">
        <v>75</v>
      </c>
      <c r="C56" s="187" t="s">
        <v>76</v>
      </c>
      <c r="D56" s="169"/>
      <c r="E56" s="170"/>
      <c r="F56" s="171"/>
      <c r="G56" s="172">
        <f>SUMIF(AG57:AG58,"&lt;&gt;NOR",G57:G58)</f>
        <v>0</v>
      </c>
      <c r="H56" s="166"/>
      <c r="I56" s="166">
        <f>SUM(I57:I58)</f>
        <v>0</v>
      </c>
      <c r="J56" s="166"/>
      <c r="K56" s="166">
        <f>SUM(K57:K58)</f>
        <v>0</v>
      </c>
      <c r="L56" s="166"/>
      <c r="M56" s="166">
        <f>SUM(M57:M58)</f>
        <v>0</v>
      </c>
      <c r="N56" s="165"/>
      <c r="O56" s="165">
        <f>SUM(O57:O58)</f>
        <v>0</v>
      </c>
      <c r="P56" s="165"/>
      <c r="Q56" s="165">
        <f>SUM(Q57:Q58)</f>
        <v>0</v>
      </c>
      <c r="R56" s="166"/>
      <c r="S56" s="166"/>
      <c r="T56" s="166"/>
      <c r="U56" s="166"/>
      <c r="V56" s="166">
        <f>SUM(V57:V58)</f>
        <v>3.85</v>
      </c>
      <c r="W56" s="166"/>
      <c r="X56" s="166"/>
      <c r="Y56" s="166"/>
      <c r="AG56" t="s">
        <v>111</v>
      </c>
    </row>
    <row r="57" spans="1:60" outlineLevel="1" x14ac:dyDescent="0.2">
      <c r="A57" s="180">
        <v>37</v>
      </c>
      <c r="B57" s="181" t="s">
        <v>205</v>
      </c>
      <c r="C57" s="188" t="s">
        <v>206</v>
      </c>
      <c r="D57" s="182" t="s">
        <v>114</v>
      </c>
      <c r="E57" s="183">
        <v>9.68</v>
      </c>
      <c r="F57" s="184"/>
      <c r="G57" s="185">
        <f>ROUND(E57*F57,2)</f>
        <v>0</v>
      </c>
      <c r="H57" s="164"/>
      <c r="I57" s="163">
        <f>ROUND(E57*H57,2)</f>
        <v>0</v>
      </c>
      <c r="J57" s="164"/>
      <c r="K57" s="163">
        <f>ROUND(E57*J57,2)</f>
        <v>0</v>
      </c>
      <c r="L57" s="163">
        <v>21</v>
      </c>
      <c r="M57" s="163">
        <f>G57*(1+L57/100)</f>
        <v>0</v>
      </c>
      <c r="N57" s="162">
        <v>4.8999999999999998E-4</v>
      </c>
      <c r="O57" s="162">
        <f>ROUND(E57*N57,2)</f>
        <v>0</v>
      </c>
      <c r="P57" s="162">
        <v>0</v>
      </c>
      <c r="Q57" s="162">
        <f>ROUND(E57*P57,2)</f>
        <v>0</v>
      </c>
      <c r="R57" s="163"/>
      <c r="S57" s="163" t="s">
        <v>115</v>
      </c>
      <c r="T57" s="163" t="s">
        <v>121</v>
      </c>
      <c r="U57" s="163">
        <v>0.24299999999999999</v>
      </c>
      <c r="V57" s="163">
        <f>ROUND(E57*U57,2)</f>
        <v>2.35</v>
      </c>
      <c r="W57" s="163"/>
      <c r="X57" s="163" t="s">
        <v>116</v>
      </c>
      <c r="Y57" s="163" t="s">
        <v>117</v>
      </c>
      <c r="Z57" s="152"/>
      <c r="AA57" s="152"/>
      <c r="AB57" s="152"/>
      <c r="AC57" s="152"/>
      <c r="AD57" s="152"/>
      <c r="AE57" s="152"/>
      <c r="AF57" s="152"/>
      <c r="AG57" s="152" t="s">
        <v>118</v>
      </c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</row>
    <row r="58" spans="1:60" outlineLevel="1" x14ac:dyDescent="0.2">
      <c r="A58" s="180">
        <v>38</v>
      </c>
      <c r="B58" s="181" t="s">
        <v>207</v>
      </c>
      <c r="C58" s="188" t="s">
        <v>208</v>
      </c>
      <c r="D58" s="182" t="s">
        <v>126</v>
      </c>
      <c r="E58" s="183">
        <v>16.8</v>
      </c>
      <c r="F58" s="184"/>
      <c r="G58" s="185">
        <f>ROUND(E58*F58,2)</f>
        <v>0</v>
      </c>
      <c r="H58" s="164"/>
      <c r="I58" s="163">
        <f>ROUND(E58*H58,2)</f>
        <v>0</v>
      </c>
      <c r="J58" s="164"/>
      <c r="K58" s="163">
        <f>ROUND(E58*J58,2)</f>
        <v>0</v>
      </c>
      <c r="L58" s="163">
        <v>21</v>
      </c>
      <c r="M58" s="163">
        <f>G58*(1+L58/100)</f>
        <v>0</v>
      </c>
      <c r="N58" s="162">
        <v>6.9999999999999994E-5</v>
      </c>
      <c r="O58" s="162">
        <f>ROUND(E58*N58,2)</f>
        <v>0</v>
      </c>
      <c r="P58" s="162">
        <v>0</v>
      </c>
      <c r="Q58" s="162">
        <f>ROUND(E58*P58,2)</f>
        <v>0</v>
      </c>
      <c r="R58" s="163"/>
      <c r="S58" s="163" t="s">
        <v>115</v>
      </c>
      <c r="T58" s="163" t="s">
        <v>121</v>
      </c>
      <c r="U58" s="163">
        <v>8.8999999999999996E-2</v>
      </c>
      <c r="V58" s="163">
        <f>ROUND(E58*U58,2)</f>
        <v>1.5</v>
      </c>
      <c r="W58" s="163"/>
      <c r="X58" s="163" t="s">
        <v>116</v>
      </c>
      <c r="Y58" s="163" t="s">
        <v>117</v>
      </c>
      <c r="Z58" s="152"/>
      <c r="AA58" s="152"/>
      <c r="AB58" s="152"/>
      <c r="AC58" s="152"/>
      <c r="AD58" s="152"/>
      <c r="AE58" s="152"/>
      <c r="AF58" s="152"/>
      <c r="AG58" s="152" t="s">
        <v>118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x14ac:dyDescent="0.2">
      <c r="A59" s="167" t="s">
        <v>110</v>
      </c>
      <c r="B59" s="168" t="s">
        <v>77</v>
      </c>
      <c r="C59" s="187" t="s">
        <v>78</v>
      </c>
      <c r="D59" s="169"/>
      <c r="E59" s="170"/>
      <c r="F59" s="171"/>
      <c r="G59" s="172">
        <f>SUMIF(AG60:AG62,"&lt;&gt;NOR",G60:G62)</f>
        <v>0</v>
      </c>
      <c r="H59" s="166"/>
      <c r="I59" s="166">
        <f>SUM(I60:I62)</f>
        <v>0</v>
      </c>
      <c r="J59" s="166"/>
      <c r="K59" s="166">
        <f>SUM(K60:K62)</f>
        <v>0</v>
      </c>
      <c r="L59" s="166"/>
      <c r="M59" s="166">
        <f>SUM(M60:M62)</f>
        <v>0</v>
      </c>
      <c r="N59" s="165"/>
      <c r="O59" s="165">
        <f>SUM(O60:O62)</f>
        <v>0.08</v>
      </c>
      <c r="P59" s="165"/>
      <c r="Q59" s="165">
        <f>SUM(Q60:Q62)</f>
        <v>0.02</v>
      </c>
      <c r="R59" s="166"/>
      <c r="S59" s="166"/>
      <c r="T59" s="166"/>
      <c r="U59" s="166"/>
      <c r="V59" s="166">
        <f>SUM(V60:V62)</f>
        <v>18.55</v>
      </c>
      <c r="W59" s="166"/>
      <c r="X59" s="166"/>
      <c r="Y59" s="166"/>
      <c r="AG59" t="s">
        <v>111</v>
      </c>
    </row>
    <row r="60" spans="1:60" outlineLevel="1" x14ac:dyDescent="0.2">
      <c r="A60" s="180">
        <v>39</v>
      </c>
      <c r="B60" s="181" t="s">
        <v>209</v>
      </c>
      <c r="C60" s="188" t="s">
        <v>210</v>
      </c>
      <c r="D60" s="182" t="s">
        <v>114</v>
      </c>
      <c r="E60" s="183">
        <v>22</v>
      </c>
      <c r="F60" s="184"/>
      <c r="G60" s="185">
        <f>ROUND(E60*F60,2)</f>
        <v>0</v>
      </c>
      <c r="H60" s="164"/>
      <c r="I60" s="163">
        <f>ROUND(E60*H60,2)</f>
        <v>0</v>
      </c>
      <c r="J60" s="164"/>
      <c r="K60" s="163">
        <f>ROUND(E60*J60,2)</f>
        <v>0</v>
      </c>
      <c r="L60" s="163">
        <v>21</v>
      </c>
      <c r="M60" s="163">
        <f>G60*(1+L60/100)</f>
        <v>0</v>
      </c>
      <c r="N60" s="162">
        <v>0</v>
      </c>
      <c r="O60" s="162">
        <f>ROUND(E60*N60,2)</f>
        <v>0</v>
      </c>
      <c r="P60" s="162">
        <v>8.9999999999999998E-4</v>
      </c>
      <c r="Q60" s="162">
        <f>ROUND(E60*P60,2)</f>
        <v>0.02</v>
      </c>
      <c r="R60" s="163"/>
      <c r="S60" s="163" t="s">
        <v>115</v>
      </c>
      <c r="T60" s="163" t="s">
        <v>121</v>
      </c>
      <c r="U60" s="163">
        <v>7.9750000000000001E-2</v>
      </c>
      <c r="V60" s="163">
        <f>ROUND(E60*U60,2)</f>
        <v>1.75</v>
      </c>
      <c r="W60" s="163"/>
      <c r="X60" s="163" t="s">
        <v>116</v>
      </c>
      <c r="Y60" s="163" t="s">
        <v>117</v>
      </c>
      <c r="Z60" s="152"/>
      <c r="AA60" s="152"/>
      <c r="AB60" s="152"/>
      <c r="AC60" s="152"/>
      <c r="AD60" s="152"/>
      <c r="AE60" s="152"/>
      <c r="AF60" s="152"/>
      <c r="AG60" s="152" t="s">
        <v>118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1" x14ac:dyDescent="0.2">
      <c r="A61" s="180">
        <v>40</v>
      </c>
      <c r="B61" s="181" t="s">
        <v>211</v>
      </c>
      <c r="C61" s="188" t="s">
        <v>212</v>
      </c>
      <c r="D61" s="182" t="s">
        <v>114</v>
      </c>
      <c r="E61" s="183">
        <v>125</v>
      </c>
      <c r="F61" s="184"/>
      <c r="G61" s="185">
        <f>ROUND(E61*F61,2)</f>
        <v>0</v>
      </c>
      <c r="H61" s="164"/>
      <c r="I61" s="163">
        <f>ROUND(E61*H61,2)</f>
        <v>0</v>
      </c>
      <c r="J61" s="164"/>
      <c r="K61" s="163">
        <f>ROUND(E61*J61,2)</f>
        <v>0</v>
      </c>
      <c r="L61" s="163">
        <v>21</v>
      </c>
      <c r="M61" s="163">
        <f>G61*(1+L61/100)</f>
        <v>0</v>
      </c>
      <c r="N61" s="162">
        <v>1.4999999999999999E-4</v>
      </c>
      <c r="O61" s="162">
        <f>ROUND(E61*N61,2)</f>
        <v>0.02</v>
      </c>
      <c r="P61" s="162">
        <v>0</v>
      </c>
      <c r="Q61" s="162">
        <f>ROUND(E61*P61,2)</f>
        <v>0</v>
      </c>
      <c r="R61" s="163"/>
      <c r="S61" s="163" t="s">
        <v>115</v>
      </c>
      <c r="T61" s="163" t="s">
        <v>121</v>
      </c>
      <c r="U61" s="163">
        <v>3.2480000000000002E-2</v>
      </c>
      <c r="V61" s="163">
        <f>ROUND(E61*U61,2)</f>
        <v>4.0599999999999996</v>
      </c>
      <c r="W61" s="163"/>
      <c r="X61" s="163" t="s">
        <v>116</v>
      </c>
      <c r="Y61" s="163" t="s">
        <v>117</v>
      </c>
      <c r="Z61" s="152"/>
      <c r="AA61" s="152"/>
      <c r="AB61" s="152"/>
      <c r="AC61" s="152"/>
      <c r="AD61" s="152"/>
      <c r="AE61" s="152"/>
      <c r="AF61" s="152"/>
      <c r="AG61" s="152" t="s">
        <v>118</v>
      </c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1" x14ac:dyDescent="0.2">
      <c r="A62" s="180">
        <v>41</v>
      </c>
      <c r="B62" s="181" t="s">
        <v>213</v>
      </c>
      <c r="C62" s="188" t="s">
        <v>214</v>
      </c>
      <c r="D62" s="182" t="s">
        <v>114</v>
      </c>
      <c r="E62" s="183">
        <v>125</v>
      </c>
      <c r="F62" s="184"/>
      <c r="G62" s="185">
        <f>ROUND(E62*F62,2)</f>
        <v>0</v>
      </c>
      <c r="H62" s="164"/>
      <c r="I62" s="163">
        <f>ROUND(E62*H62,2)</f>
        <v>0</v>
      </c>
      <c r="J62" s="164"/>
      <c r="K62" s="163">
        <f>ROUND(E62*J62,2)</f>
        <v>0</v>
      </c>
      <c r="L62" s="163">
        <v>21</v>
      </c>
      <c r="M62" s="163">
        <f>G62*(1+L62/100)</f>
        <v>0</v>
      </c>
      <c r="N62" s="162">
        <v>4.6000000000000001E-4</v>
      </c>
      <c r="O62" s="162">
        <f>ROUND(E62*N62,2)</f>
        <v>0.06</v>
      </c>
      <c r="P62" s="162">
        <v>0</v>
      </c>
      <c r="Q62" s="162">
        <f>ROUND(E62*P62,2)</f>
        <v>0</v>
      </c>
      <c r="R62" s="163"/>
      <c r="S62" s="163" t="s">
        <v>115</v>
      </c>
      <c r="T62" s="163" t="s">
        <v>121</v>
      </c>
      <c r="U62" s="163">
        <v>0.10191</v>
      </c>
      <c r="V62" s="163">
        <f>ROUND(E62*U62,2)</f>
        <v>12.74</v>
      </c>
      <c r="W62" s="163"/>
      <c r="X62" s="163" t="s">
        <v>116</v>
      </c>
      <c r="Y62" s="163" t="s">
        <v>117</v>
      </c>
      <c r="Z62" s="152"/>
      <c r="AA62" s="152"/>
      <c r="AB62" s="152"/>
      <c r="AC62" s="152"/>
      <c r="AD62" s="152"/>
      <c r="AE62" s="152"/>
      <c r="AF62" s="152"/>
      <c r="AG62" s="152" t="s">
        <v>118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x14ac:dyDescent="0.2">
      <c r="A63" s="167" t="s">
        <v>110</v>
      </c>
      <c r="B63" s="168" t="s">
        <v>79</v>
      </c>
      <c r="C63" s="187" t="s">
        <v>80</v>
      </c>
      <c r="D63" s="169"/>
      <c r="E63" s="170"/>
      <c r="F63" s="171"/>
      <c r="G63" s="172">
        <f>SUMIF(AG64:AG70,"&lt;&gt;NOR",G64:G70)</f>
        <v>0</v>
      </c>
      <c r="H63" s="166"/>
      <c r="I63" s="166">
        <f>SUM(I64:I70)</f>
        <v>0</v>
      </c>
      <c r="J63" s="166"/>
      <c r="K63" s="166">
        <f>SUM(K64:K70)</f>
        <v>0</v>
      </c>
      <c r="L63" s="166"/>
      <c r="M63" s="166">
        <f>SUM(M64:M70)</f>
        <v>0</v>
      </c>
      <c r="N63" s="165"/>
      <c r="O63" s="165">
        <f>SUM(O64:O70)</f>
        <v>0</v>
      </c>
      <c r="P63" s="165"/>
      <c r="Q63" s="165">
        <f>SUM(Q64:Q70)</f>
        <v>0</v>
      </c>
      <c r="R63" s="166"/>
      <c r="S63" s="166"/>
      <c r="T63" s="166"/>
      <c r="U63" s="166"/>
      <c r="V63" s="166">
        <f>SUM(V64:V70)</f>
        <v>30.19</v>
      </c>
      <c r="W63" s="166"/>
      <c r="X63" s="166"/>
      <c r="Y63" s="166"/>
      <c r="AG63" t="s">
        <v>111</v>
      </c>
    </row>
    <row r="64" spans="1:60" outlineLevel="1" x14ac:dyDescent="0.2">
      <c r="A64" s="180">
        <v>42</v>
      </c>
      <c r="B64" s="181" t="s">
        <v>215</v>
      </c>
      <c r="C64" s="188" t="s">
        <v>216</v>
      </c>
      <c r="D64" s="182" t="s">
        <v>176</v>
      </c>
      <c r="E64" s="183">
        <v>5.4837899999999999</v>
      </c>
      <c r="F64" s="184"/>
      <c r="G64" s="185">
        <f t="shared" ref="G64:G70" si="14">ROUND(E64*F64,2)</f>
        <v>0</v>
      </c>
      <c r="H64" s="164"/>
      <c r="I64" s="163">
        <f t="shared" ref="I64:I70" si="15">ROUND(E64*H64,2)</f>
        <v>0</v>
      </c>
      <c r="J64" s="164"/>
      <c r="K64" s="163">
        <f t="shared" ref="K64:K70" si="16">ROUND(E64*J64,2)</f>
        <v>0</v>
      </c>
      <c r="L64" s="163">
        <v>21</v>
      </c>
      <c r="M64" s="163">
        <f t="shared" ref="M64:M70" si="17">G64*(1+L64/100)</f>
        <v>0</v>
      </c>
      <c r="N64" s="162">
        <v>0</v>
      </c>
      <c r="O64" s="162">
        <f t="shared" ref="O64:O70" si="18">ROUND(E64*N64,2)</f>
        <v>0</v>
      </c>
      <c r="P64" s="162">
        <v>0</v>
      </c>
      <c r="Q64" s="162">
        <f t="shared" ref="Q64:Q70" si="19">ROUND(E64*P64,2)</f>
        <v>0</v>
      </c>
      <c r="R64" s="163"/>
      <c r="S64" s="163" t="s">
        <v>115</v>
      </c>
      <c r="T64" s="163" t="s">
        <v>121</v>
      </c>
      <c r="U64" s="163">
        <v>0.27700000000000002</v>
      </c>
      <c r="V64" s="163">
        <f t="shared" ref="V64:V70" si="20">ROUND(E64*U64,2)</f>
        <v>1.52</v>
      </c>
      <c r="W64" s="163"/>
      <c r="X64" s="163" t="s">
        <v>217</v>
      </c>
      <c r="Y64" s="163" t="s">
        <v>117</v>
      </c>
      <c r="Z64" s="152"/>
      <c r="AA64" s="152"/>
      <c r="AB64" s="152"/>
      <c r="AC64" s="152"/>
      <c r="AD64" s="152"/>
      <c r="AE64" s="152"/>
      <c r="AF64" s="152"/>
      <c r="AG64" s="152" t="s">
        <v>218</v>
      </c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</row>
    <row r="65" spans="1:60" outlineLevel="1" x14ac:dyDescent="0.2">
      <c r="A65" s="180">
        <v>43</v>
      </c>
      <c r="B65" s="181" t="s">
        <v>219</v>
      </c>
      <c r="C65" s="188" t="s">
        <v>220</v>
      </c>
      <c r="D65" s="182" t="s">
        <v>176</v>
      </c>
      <c r="E65" s="183">
        <v>5.4837899999999999</v>
      </c>
      <c r="F65" s="184"/>
      <c r="G65" s="185">
        <f t="shared" si="14"/>
        <v>0</v>
      </c>
      <c r="H65" s="164"/>
      <c r="I65" s="163">
        <f t="shared" si="15"/>
        <v>0</v>
      </c>
      <c r="J65" s="164"/>
      <c r="K65" s="163">
        <f t="shared" si="16"/>
        <v>0</v>
      </c>
      <c r="L65" s="163">
        <v>21</v>
      </c>
      <c r="M65" s="163">
        <f t="shared" si="17"/>
        <v>0</v>
      </c>
      <c r="N65" s="162">
        <v>0</v>
      </c>
      <c r="O65" s="162">
        <f t="shared" si="18"/>
        <v>0</v>
      </c>
      <c r="P65" s="162">
        <v>0</v>
      </c>
      <c r="Q65" s="162">
        <f t="shared" si="19"/>
        <v>0</v>
      </c>
      <c r="R65" s="163"/>
      <c r="S65" s="163" t="s">
        <v>115</v>
      </c>
      <c r="T65" s="163" t="s">
        <v>121</v>
      </c>
      <c r="U65" s="163">
        <v>2.0089999999999999</v>
      </c>
      <c r="V65" s="163">
        <f t="shared" si="20"/>
        <v>11.02</v>
      </c>
      <c r="W65" s="163"/>
      <c r="X65" s="163" t="s">
        <v>217</v>
      </c>
      <c r="Y65" s="163" t="s">
        <v>117</v>
      </c>
      <c r="Z65" s="152"/>
      <c r="AA65" s="152"/>
      <c r="AB65" s="152"/>
      <c r="AC65" s="152"/>
      <c r="AD65" s="152"/>
      <c r="AE65" s="152"/>
      <c r="AF65" s="152"/>
      <c r="AG65" s="152" t="s">
        <v>218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outlineLevel="1" x14ac:dyDescent="0.2">
      <c r="A66" s="180">
        <v>44</v>
      </c>
      <c r="B66" s="181" t="s">
        <v>221</v>
      </c>
      <c r="C66" s="188" t="s">
        <v>222</v>
      </c>
      <c r="D66" s="182" t="s">
        <v>176</v>
      </c>
      <c r="E66" s="183">
        <v>5.4837899999999999</v>
      </c>
      <c r="F66" s="184"/>
      <c r="G66" s="185">
        <f t="shared" si="14"/>
        <v>0</v>
      </c>
      <c r="H66" s="164"/>
      <c r="I66" s="163">
        <f t="shared" si="15"/>
        <v>0</v>
      </c>
      <c r="J66" s="164"/>
      <c r="K66" s="163">
        <f t="shared" si="16"/>
        <v>0</v>
      </c>
      <c r="L66" s="163">
        <v>21</v>
      </c>
      <c r="M66" s="163">
        <f t="shared" si="17"/>
        <v>0</v>
      </c>
      <c r="N66" s="162">
        <v>0</v>
      </c>
      <c r="O66" s="162">
        <f t="shared" si="18"/>
        <v>0</v>
      </c>
      <c r="P66" s="162">
        <v>0</v>
      </c>
      <c r="Q66" s="162">
        <f t="shared" si="19"/>
        <v>0</v>
      </c>
      <c r="R66" s="163"/>
      <c r="S66" s="163" t="s">
        <v>115</v>
      </c>
      <c r="T66" s="163" t="s">
        <v>121</v>
      </c>
      <c r="U66" s="163">
        <v>1.96</v>
      </c>
      <c r="V66" s="163">
        <f t="shared" si="20"/>
        <v>10.75</v>
      </c>
      <c r="W66" s="163"/>
      <c r="X66" s="163" t="s">
        <v>217</v>
      </c>
      <c r="Y66" s="163" t="s">
        <v>117</v>
      </c>
      <c r="Z66" s="152"/>
      <c r="AA66" s="152"/>
      <c r="AB66" s="152"/>
      <c r="AC66" s="152"/>
      <c r="AD66" s="152"/>
      <c r="AE66" s="152"/>
      <c r="AF66" s="152"/>
      <c r="AG66" s="152" t="s">
        <v>218</v>
      </c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</row>
    <row r="67" spans="1:60" outlineLevel="1" x14ac:dyDescent="0.2">
      <c r="A67" s="180">
        <v>45</v>
      </c>
      <c r="B67" s="181" t="s">
        <v>223</v>
      </c>
      <c r="C67" s="188" t="s">
        <v>224</v>
      </c>
      <c r="D67" s="182" t="s">
        <v>176</v>
      </c>
      <c r="E67" s="183">
        <v>65.805520000000001</v>
      </c>
      <c r="F67" s="184"/>
      <c r="G67" s="185">
        <f t="shared" si="14"/>
        <v>0</v>
      </c>
      <c r="H67" s="164"/>
      <c r="I67" s="163">
        <f t="shared" si="15"/>
        <v>0</v>
      </c>
      <c r="J67" s="164"/>
      <c r="K67" s="163">
        <f t="shared" si="16"/>
        <v>0</v>
      </c>
      <c r="L67" s="163">
        <v>21</v>
      </c>
      <c r="M67" s="163">
        <f t="shared" si="17"/>
        <v>0</v>
      </c>
      <c r="N67" s="162">
        <v>0</v>
      </c>
      <c r="O67" s="162">
        <f t="shared" si="18"/>
        <v>0</v>
      </c>
      <c r="P67" s="162">
        <v>0</v>
      </c>
      <c r="Q67" s="162">
        <f t="shared" si="19"/>
        <v>0</v>
      </c>
      <c r="R67" s="163"/>
      <c r="S67" s="163" t="s">
        <v>115</v>
      </c>
      <c r="T67" s="163" t="s">
        <v>121</v>
      </c>
      <c r="U67" s="163">
        <v>0</v>
      </c>
      <c r="V67" s="163">
        <f t="shared" si="20"/>
        <v>0</v>
      </c>
      <c r="W67" s="163"/>
      <c r="X67" s="163" t="s">
        <v>217</v>
      </c>
      <c r="Y67" s="163" t="s">
        <v>117</v>
      </c>
      <c r="Z67" s="152"/>
      <c r="AA67" s="152"/>
      <c r="AB67" s="152"/>
      <c r="AC67" s="152"/>
      <c r="AD67" s="152"/>
      <c r="AE67" s="152"/>
      <c r="AF67" s="152"/>
      <c r="AG67" s="152" t="s">
        <v>218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</row>
    <row r="68" spans="1:60" outlineLevel="1" x14ac:dyDescent="0.2">
      <c r="A68" s="180">
        <v>46</v>
      </c>
      <c r="B68" s="181" t="s">
        <v>225</v>
      </c>
      <c r="C68" s="188" t="s">
        <v>226</v>
      </c>
      <c r="D68" s="182" t="s">
        <v>176</v>
      </c>
      <c r="E68" s="183">
        <v>5.4837899999999999</v>
      </c>
      <c r="F68" s="184"/>
      <c r="G68" s="185">
        <f t="shared" si="14"/>
        <v>0</v>
      </c>
      <c r="H68" s="164"/>
      <c r="I68" s="163">
        <f t="shared" si="15"/>
        <v>0</v>
      </c>
      <c r="J68" s="164"/>
      <c r="K68" s="163">
        <f t="shared" si="16"/>
        <v>0</v>
      </c>
      <c r="L68" s="163">
        <v>21</v>
      </c>
      <c r="M68" s="163">
        <f t="shared" si="17"/>
        <v>0</v>
      </c>
      <c r="N68" s="162">
        <v>0</v>
      </c>
      <c r="O68" s="162">
        <f t="shared" si="18"/>
        <v>0</v>
      </c>
      <c r="P68" s="162">
        <v>0</v>
      </c>
      <c r="Q68" s="162">
        <f t="shared" si="19"/>
        <v>0</v>
      </c>
      <c r="R68" s="163"/>
      <c r="S68" s="163" t="s">
        <v>115</v>
      </c>
      <c r="T68" s="163" t="s">
        <v>121</v>
      </c>
      <c r="U68" s="163">
        <v>0.94199999999999995</v>
      </c>
      <c r="V68" s="163">
        <f t="shared" si="20"/>
        <v>5.17</v>
      </c>
      <c r="W68" s="163"/>
      <c r="X68" s="163" t="s">
        <v>217</v>
      </c>
      <c r="Y68" s="163" t="s">
        <v>117</v>
      </c>
      <c r="Z68" s="152"/>
      <c r="AA68" s="152"/>
      <c r="AB68" s="152"/>
      <c r="AC68" s="152"/>
      <c r="AD68" s="152"/>
      <c r="AE68" s="152"/>
      <c r="AF68" s="152"/>
      <c r="AG68" s="152" t="s">
        <v>218</v>
      </c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</row>
    <row r="69" spans="1:60" outlineLevel="1" x14ac:dyDescent="0.2">
      <c r="A69" s="180">
        <v>47</v>
      </c>
      <c r="B69" s="181" t="s">
        <v>227</v>
      </c>
      <c r="C69" s="188" t="s">
        <v>228</v>
      </c>
      <c r="D69" s="182" t="s">
        <v>176</v>
      </c>
      <c r="E69" s="183">
        <v>16.45138</v>
      </c>
      <c r="F69" s="184"/>
      <c r="G69" s="185">
        <f t="shared" si="14"/>
        <v>0</v>
      </c>
      <c r="H69" s="164"/>
      <c r="I69" s="163">
        <f t="shared" si="15"/>
        <v>0</v>
      </c>
      <c r="J69" s="164"/>
      <c r="K69" s="163">
        <f t="shared" si="16"/>
        <v>0</v>
      </c>
      <c r="L69" s="163">
        <v>21</v>
      </c>
      <c r="M69" s="163">
        <f t="shared" si="17"/>
        <v>0</v>
      </c>
      <c r="N69" s="162">
        <v>0</v>
      </c>
      <c r="O69" s="162">
        <f t="shared" si="18"/>
        <v>0</v>
      </c>
      <c r="P69" s="162">
        <v>0</v>
      </c>
      <c r="Q69" s="162">
        <f t="shared" si="19"/>
        <v>0</v>
      </c>
      <c r="R69" s="163"/>
      <c r="S69" s="163" t="s">
        <v>115</v>
      </c>
      <c r="T69" s="163" t="s">
        <v>121</v>
      </c>
      <c r="U69" s="163">
        <v>0.105</v>
      </c>
      <c r="V69" s="163">
        <f t="shared" si="20"/>
        <v>1.73</v>
      </c>
      <c r="W69" s="163"/>
      <c r="X69" s="163" t="s">
        <v>217</v>
      </c>
      <c r="Y69" s="163" t="s">
        <v>117</v>
      </c>
      <c r="Z69" s="152"/>
      <c r="AA69" s="152"/>
      <c r="AB69" s="152"/>
      <c r="AC69" s="152"/>
      <c r="AD69" s="152"/>
      <c r="AE69" s="152"/>
      <c r="AF69" s="152"/>
      <c r="AG69" s="152" t="s">
        <v>218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outlineLevel="1" x14ac:dyDescent="0.2">
      <c r="A70" s="174">
        <v>48</v>
      </c>
      <c r="B70" s="175" t="s">
        <v>229</v>
      </c>
      <c r="C70" s="189" t="s">
        <v>230</v>
      </c>
      <c r="D70" s="176" t="s">
        <v>176</v>
      </c>
      <c r="E70" s="177">
        <v>5.4837899999999999</v>
      </c>
      <c r="F70" s="178"/>
      <c r="G70" s="179">
        <f t="shared" si="14"/>
        <v>0</v>
      </c>
      <c r="H70" s="164"/>
      <c r="I70" s="163">
        <f t="shared" si="15"/>
        <v>0</v>
      </c>
      <c r="J70" s="164"/>
      <c r="K70" s="163">
        <f t="shared" si="16"/>
        <v>0</v>
      </c>
      <c r="L70" s="163">
        <v>21</v>
      </c>
      <c r="M70" s="163">
        <f t="shared" si="17"/>
        <v>0</v>
      </c>
      <c r="N70" s="162">
        <v>0</v>
      </c>
      <c r="O70" s="162">
        <f t="shared" si="18"/>
        <v>0</v>
      </c>
      <c r="P70" s="162">
        <v>0</v>
      </c>
      <c r="Q70" s="162">
        <f t="shared" si="19"/>
        <v>0</v>
      </c>
      <c r="R70" s="163"/>
      <c r="S70" s="163" t="s">
        <v>115</v>
      </c>
      <c r="T70" s="163" t="s">
        <v>121</v>
      </c>
      <c r="U70" s="163">
        <v>0</v>
      </c>
      <c r="V70" s="163">
        <f t="shared" si="20"/>
        <v>0</v>
      </c>
      <c r="W70" s="163"/>
      <c r="X70" s="163" t="s">
        <v>217</v>
      </c>
      <c r="Y70" s="163" t="s">
        <v>117</v>
      </c>
      <c r="Z70" s="152"/>
      <c r="AA70" s="152"/>
      <c r="AB70" s="152"/>
      <c r="AC70" s="152"/>
      <c r="AD70" s="152"/>
      <c r="AE70" s="152"/>
      <c r="AF70" s="152"/>
      <c r="AG70" s="152" t="s">
        <v>218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x14ac:dyDescent="0.2">
      <c r="A71" s="3"/>
      <c r="B71" s="4"/>
      <c r="C71" s="191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E71">
        <v>12</v>
      </c>
      <c r="AF71">
        <v>21</v>
      </c>
      <c r="AG71" t="s">
        <v>96</v>
      </c>
    </row>
    <row r="72" spans="1:60" x14ac:dyDescent="0.2">
      <c r="A72" s="155"/>
      <c r="B72" s="156" t="s">
        <v>31</v>
      </c>
      <c r="C72" s="192"/>
      <c r="D72" s="157"/>
      <c r="E72" s="158"/>
      <c r="F72" s="158"/>
      <c r="G72" s="173">
        <f>G8+G10+G13+G21+G24+G29+G31+G39+G41+G45+G47+G51+G56+G59+G63</f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E72">
        <f>SUMIF(L7:L70,AE71,G7:G70)</f>
        <v>0</v>
      </c>
      <c r="AF72">
        <f>SUMIF(L7:L70,AF71,G7:G70)</f>
        <v>0</v>
      </c>
      <c r="AG72" t="s">
        <v>231</v>
      </c>
    </row>
    <row r="73" spans="1:60" x14ac:dyDescent="0.2">
      <c r="A73" s="3"/>
      <c r="B73" s="4"/>
      <c r="C73" s="191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60" x14ac:dyDescent="0.2">
      <c r="A74" s="3"/>
      <c r="B74" s="4"/>
      <c r="C74" s="191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60" x14ac:dyDescent="0.2">
      <c r="A75" s="268" t="s">
        <v>232</v>
      </c>
      <c r="B75" s="268"/>
      <c r="C75" s="269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60" x14ac:dyDescent="0.2">
      <c r="A76" s="249"/>
      <c r="B76" s="250"/>
      <c r="C76" s="251"/>
      <c r="D76" s="250"/>
      <c r="E76" s="250"/>
      <c r="F76" s="250"/>
      <c r="G76" s="25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G76" t="s">
        <v>233</v>
      </c>
    </row>
    <row r="77" spans="1:60" x14ac:dyDescent="0.2">
      <c r="A77" s="253"/>
      <c r="B77" s="254"/>
      <c r="C77" s="255"/>
      <c r="D77" s="254"/>
      <c r="E77" s="254"/>
      <c r="F77" s="254"/>
      <c r="G77" s="25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60" x14ac:dyDescent="0.2">
      <c r="A78" s="253"/>
      <c r="B78" s="254"/>
      <c r="C78" s="255"/>
      <c r="D78" s="254"/>
      <c r="E78" s="254"/>
      <c r="F78" s="254"/>
      <c r="G78" s="25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60" x14ac:dyDescent="0.2">
      <c r="A79" s="253"/>
      <c r="B79" s="254"/>
      <c r="C79" s="255"/>
      <c r="D79" s="254"/>
      <c r="E79" s="254"/>
      <c r="F79" s="254"/>
      <c r="G79" s="25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60" x14ac:dyDescent="0.2">
      <c r="A80" s="257"/>
      <c r="B80" s="258"/>
      <c r="C80" s="259"/>
      <c r="D80" s="258"/>
      <c r="E80" s="258"/>
      <c r="F80" s="258"/>
      <c r="G80" s="26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33" x14ac:dyDescent="0.2">
      <c r="A81" s="3"/>
      <c r="B81" s="4"/>
      <c r="C81" s="191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33" x14ac:dyDescent="0.2">
      <c r="C82" s="193"/>
      <c r="D82" s="10"/>
      <c r="AG82" t="s">
        <v>234</v>
      </c>
    </row>
    <row r="83" spans="1:33" x14ac:dyDescent="0.2">
      <c r="D83" s="10"/>
    </row>
    <row r="84" spans="1:33" x14ac:dyDescent="0.2">
      <c r="D84" s="10"/>
    </row>
    <row r="85" spans="1:33" x14ac:dyDescent="0.2">
      <c r="D85" s="10"/>
    </row>
    <row r="86" spans="1:33" x14ac:dyDescent="0.2">
      <c r="D86" s="10"/>
    </row>
    <row r="87" spans="1:33" x14ac:dyDescent="0.2">
      <c r="D87" s="10"/>
    </row>
    <row r="88" spans="1:33" x14ac:dyDescent="0.2">
      <c r="D88" s="10"/>
    </row>
    <row r="89" spans="1:33" x14ac:dyDescent="0.2">
      <c r="D89" s="10"/>
    </row>
    <row r="90" spans="1:33" x14ac:dyDescent="0.2">
      <c r="D90" s="10"/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HGt3TcR7i2J7HE4UzKOqoTB9+Ea4lhgqd06Kt/Y4BjTT/MrO3RBeBf39gyKmH3g/2TAYo+ix2zdH95Omv2aV1w==" saltValue="SylkLq8SB7dvg6hyhvBOfg==" spinCount="100000" sheet="1" formatRows="0"/>
  <mergeCells count="6">
    <mergeCell ref="A76:G80"/>
    <mergeCell ref="A1:G1"/>
    <mergeCell ref="C2:G2"/>
    <mergeCell ref="C3:G3"/>
    <mergeCell ref="C4:G4"/>
    <mergeCell ref="A75:C7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3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'3 1 Pol'!Názvy_tisku</vt:lpstr>
      <vt:lpstr>oadresa</vt:lpstr>
      <vt:lpstr>Stavba!Objednatel</vt:lpstr>
      <vt:lpstr>Stavba!Objekt</vt:lpstr>
      <vt:lpstr>'3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 Horák</cp:lastModifiedBy>
  <cp:lastPrinted>2019-03-19T12:27:02Z</cp:lastPrinted>
  <dcterms:created xsi:type="dcterms:W3CDTF">2009-04-08T07:15:50Z</dcterms:created>
  <dcterms:modified xsi:type="dcterms:W3CDTF">2025-04-16T15:37:09Z</dcterms:modified>
</cp:coreProperties>
</file>